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041921\AppData\Roaming\cBrain\F2\Temp\23099373\"/>
    </mc:Choice>
  </mc:AlternateContent>
  <bookViews>
    <workbookView xWindow="0" yWindow="0" windowWidth="28800" windowHeight="12300"/>
  </bookViews>
  <sheets>
    <sheet name="Vejledning" sheetId="7" r:id="rId1"/>
    <sheet name="Forundersøgelse" sheetId="1" r:id="rId2"/>
    <sheet name="Restaurering" sheetId="5" r:id="rId3"/>
    <sheet name="Efterbehandling" sheetId="6" r:id="rId4"/>
    <sheet name="Referenceværdier" sheetId="4" r:id="rId5"/>
    <sheet name="Rullelister" sheetId="3" r:id="rId6"/>
  </sheets>
  <definedNames>
    <definedName name="_xlnm._FilterDatabase" localSheetId="5" hidden="1">Rullelister!$C$1:$D$1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6" l="1"/>
  <c r="C5" i="5"/>
  <c r="C5" i="1"/>
  <c r="E20" i="6" l="1"/>
  <c r="E29" i="6" l="1"/>
  <c r="E22" i="6"/>
  <c r="E36" i="6"/>
  <c r="E34" i="6"/>
  <c r="E27" i="6"/>
  <c r="E18" i="6"/>
  <c r="C11" i="6" s="1"/>
  <c r="E20" i="1"/>
  <c r="E36" i="5" l="1"/>
  <c r="E34" i="5"/>
  <c r="E22" i="5"/>
  <c r="E20" i="5"/>
  <c r="E18" i="5"/>
  <c r="C11" i="5" s="1"/>
  <c r="E29" i="5"/>
  <c r="E27" i="5"/>
  <c r="C13" i="6"/>
  <c r="E18" i="1"/>
  <c r="E22" i="1"/>
  <c r="E16" i="1"/>
  <c r="C9" i="1" l="1"/>
  <c r="C11" i="1" s="1"/>
  <c r="C13" i="5"/>
</calcChain>
</file>

<file path=xl/sharedStrings.xml><?xml version="1.0" encoding="utf-8"?>
<sst xmlns="http://schemas.openxmlformats.org/spreadsheetml/2006/main" count="152" uniqueCount="90">
  <si>
    <t>Forundersøgelse</t>
  </si>
  <si>
    <t>Søareal i ha</t>
  </si>
  <si>
    <t>&lt;10</t>
  </si>
  <si>
    <t>&gt;50</t>
  </si>
  <si>
    <t>Fiskeundersøgelse (1 stk.)</t>
  </si>
  <si>
    <t>Sedimentundersøgelse</t>
  </si>
  <si>
    <t>Monitering pr. år</t>
  </si>
  <si>
    <t>Biomanipulation – Restaurering og Efterbehandling</t>
  </si>
  <si>
    <t>Biomanipulation kr./ha (restaurering)</t>
  </si>
  <si>
    <t>Biomanipulation kr./ha (efterbehandling)</t>
  </si>
  <si>
    <t>Kemisk fældning - Restaurering og Efterbehandling</t>
  </si>
  <si>
    <t>Aluminiumstilsætning kr./ha (restaurering)</t>
  </si>
  <si>
    <t>Lerprodukt-tilsætning kr./ha (restaurering)</t>
  </si>
  <si>
    <t>Aluminiumstilsætning kr./ha (efterbehandling)</t>
  </si>
  <si>
    <t>Lerprodukt-tilsætning kr./ha (efterbehandling)</t>
  </si>
  <si>
    <t>Restaurering - Biomanipulation</t>
  </si>
  <si>
    <t>Restaurering - Aluminiumstilsætning</t>
  </si>
  <si>
    <t>Restaurering - Lerproduktstilsætning</t>
  </si>
  <si>
    <t>Efterbehandling - Biomanipulation</t>
  </si>
  <si>
    <t>Efterbehandling - Aluminiumstilsætning</t>
  </si>
  <si>
    <t>Efterbehandling - Lerprodukttilsætning</t>
  </si>
  <si>
    <t>Sønavn</t>
  </si>
  <si>
    <t>Søareal</t>
  </si>
  <si>
    <t>Dybvad Sø</t>
  </si>
  <si>
    <t>Grarup Sø</t>
  </si>
  <si>
    <t>Søholm Sø</t>
  </si>
  <si>
    <t>Sønderby Sø</t>
  </si>
  <si>
    <t>Arreskov Sø</t>
  </si>
  <si>
    <t>Gudme Sø</t>
  </si>
  <si>
    <t>Ellesø</t>
  </si>
  <si>
    <t>Engetved Sø</t>
  </si>
  <si>
    <t>Kul Sø</t>
  </si>
  <si>
    <t>Kvind Sø</t>
  </si>
  <si>
    <t>Lyngsø</t>
  </si>
  <si>
    <t>Ring Sø</t>
  </si>
  <si>
    <t>Vessø</t>
  </si>
  <si>
    <t>Dystrup Sø</t>
  </si>
  <si>
    <t>Ramten Sø</t>
  </si>
  <si>
    <t>Ejstrup Sø</t>
  </si>
  <si>
    <t>Kulsø, Nr. Snede</t>
  </si>
  <si>
    <t>Neder Sø</t>
  </si>
  <si>
    <t>Rørbæk Sø</t>
  </si>
  <si>
    <t>Dallerup Sø</t>
  </si>
  <si>
    <t>10-50</t>
  </si>
  <si>
    <t>Areal &lt;10 ha</t>
  </si>
  <si>
    <t>Areal 10-50 ha</t>
  </si>
  <si>
    <t>Areal &gt;50 ha</t>
  </si>
  <si>
    <t>Antal</t>
  </si>
  <si>
    <t>Omkostningseffektivitet</t>
  </si>
  <si>
    <t>Resultat</t>
  </si>
  <si>
    <t>-</t>
  </si>
  <si>
    <t>Forundersøgelse -referenceværdier</t>
  </si>
  <si>
    <t>Sum af referenceværdier</t>
  </si>
  <si>
    <t>Restaurering -Biomanipulation -Referenceværdier</t>
  </si>
  <si>
    <t>Fiske + monitering</t>
  </si>
  <si>
    <t>Sediment</t>
  </si>
  <si>
    <t>Metode - Restaurering</t>
  </si>
  <si>
    <t>Metode - Efterbehandling</t>
  </si>
  <si>
    <t>Restaurering - Aluminiumstilsætning -Referenceværdier</t>
  </si>
  <si>
    <t>Restaurering - Lerproduktstilsætning -Referenceværdier</t>
  </si>
  <si>
    <t>Restaurering - Kombination (Bio+Alu)</t>
  </si>
  <si>
    <t>Restaurering - Kombination (Bio+Ler)</t>
  </si>
  <si>
    <t>Efterbehandling - Kombination (Bio+Alu)</t>
  </si>
  <si>
    <t>Efterbehandling - Kombination (Bio+Ler)</t>
  </si>
  <si>
    <t>Hvad søges der om</t>
  </si>
  <si>
    <t>Efterbehandling- Aluminiumstilsætning -Referenceværdier</t>
  </si>
  <si>
    <t>Efterbehandling - Lerproduktstilsætning -Referenceværdier</t>
  </si>
  <si>
    <t>Ansøgt beløb (kr.)</t>
  </si>
  <si>
    <t>Søens areal (ha)</t>
  </si>
  <si>
    <t>Avnsø v. Svebølle</t>
  </si>
  <si>
    <t>Skarresø</t>
  </si>
  <si>
    <t>Maglesø v. Brorfelde</t>
  </si>
  <si>
    <t>Bastrup Sø</t>
  </si>
  <si>
    <t>Birkerød Sø</t>
  </si>
  <si>
    <t>Bondedam</t>
  </si>
  <si>
    <t>Farum Sø</t>
  </si>
  <si>
    <t>Løgsø</t>
  </si>
  <si>
    <t>Hvidsø</t>
  </si>
  <si>
    <t>Jystrup Sø</t>
  </si>
  <si>
    <t>Magleby Lung</t>
  </si>
  <si>
    <t>Mortenstrup Sø</t>
  </si>
  <si>
    <t>Møllesø, Falster</t>
  </si>
  <si>
    <t>Pedersborg Sø</t>
  </si>
  <si>
    <t>Sivdam</t>
  </si>
  <si>
    <t>Skjoldnæsholm Gårdsø</t>
  </si>
  <si>
    <t>Ulvsmose</t>
  </si>
  <si>
    <t>Vesterborg Sø</t>
  </si>
  <si>
    <t>Virket Sø</t>
  </si>
  <si>
    <t>Snesere Sø</t>
  </si>
  <si>
    <t>Hostrup Sø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</si>
</sst>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_ ;\-#,##0\ "/>
    <numFmt numFmtId="166" formatCode="#,##0.0_ ;\-#,##0.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0" xfId="0" applyFont="1"/>
    <xf numFmtId="49" fontId="2" fillId="0" borderId="5" xfId="0" applyNumberFormat="1" applyFont="1" applyBorder="1" applyAlignment="1">
      <alignment horizontal="center" vertical="center" wrapText="1"/>
    </xf>
    <xf numFmtId="0" fontId="0" fillId="3" borderId="0" xfId="0" applyFill="1"/>
    <xf numFmtId="0" fontId="1" fillId="4" borderId="0" xfId="0" applyFont="1" applyFill="1" applyAlignment="1">
      <alignment horizontal="center"/>
    </xf>
    <xf numFmtId="0" fontId="1" fillId="3" borderId="0" xfId="0" applyFont="1" applyFill="1"/>
    <xf numFmtId="0" fontId="0" fillId="5" borderId="0" xfId="0" applyFill="1"/>
    <xf numFmtId="0" fontId="1" fillId="5" borderId="0" xfId="0" applyFont="1" applyFill="1"/>
    <xf numFmtId="0" fontId="0" fillId="6" borderId="0" xfId="0" applyFill="1"/>
    <xf numFmtId="0" fontId="1" fillId="6" borderId="0" xfId="0" applyFont="1" applyFill="1"/>
    <xf numFmtId="0" fontId="0" fillId="0" borderId="0" xfId="0" applyFill="1"/>
    <xf numFmtId="0" fontId="1" fillId="7" borderId="0" xfId="0" applyFont="1" applyFill="1"/>
    <xf numFmtId="0" fontId="0" fillId="7" borderId="0" xfId="0" applyFill="1"/>
    <xf numFmtId="0" fontId="1" fillId="8" borderId="0" xfId="0" applyFont="1" applyFill="1"/>
    <xf numFmtId="0" fontId="0" fillId="8" borderId="0" xfId="0" applyFill="1"/>
    <xf numFmtId="0" fontId="1" fillId="8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164" fontId="0" fillId="9" borderId="0" xfId="0" applyNumberFormat="1" applyFill="1"/>
    <xf numFmtId="0" fontId="0" fillId="0" borderId="0" xfId="0" applyFill="1" applyProtection="1">
      <protection locked="0"/>
    </xf>
    <xf numFmtId="0" fontId="0" fillId="0" borderId="0" xfId="0" applyFont="1" applyFill="1" applyAlignment="1" applyProtection="1">
      <alignment horizontal="right"/>
      <protection locked="0"/>
    </xf>
    <xf numFmtId="165" fontId="0" fillId="0" borderId="0" xfId="1" applyNumberFormat="1" applyFont="1"/>
    <xf numFmtId="166" fontId="0" fillId="9" borderId="0" xfId="1" applyNumberFormat="1" applyFont="1" applyFill="1"/>
    <xf numFmtId="166" fontId="0" fillId="4" borderId="0" xfId="1" applyNumberFormat="1" applyFont="1" applyFill="1"/>
    <xf numFmtId="166" fontId="0" fillId="0" borderId="0" xfId="1" applyNumberFormat="1" applyFont="1" applyFill="1" applyProtection="1">
      <protection locked="0"/>
    </xf>
    <xf numFmtId="166" fontId="0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22</xdr:col>
      <xdr:colOff>0</xdr:colOff>
      <xdr:row>27</xdr:row>
      <xdr:rowOff>0</xdr:rowOff>
    </xdr:to>
    <xdr:sp macro="" textlink="">
      <xdr:nvSpPr>
        <xdr:cNvPr id="3" name="Tekstfelt 2"/>
        <xdr:cNvSpPr txBox="1"/>
      </xdr:nvSpPr>
      <xdr:spPr>
        <a:xfrm>
          <a:off x="609600" y="190500"/>
          <a:ext cx="12801600" cy="4953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endParaRPr lang="da-DK" sz="1100" b="1"/>
        </a:p>
        <a:p>
          <a:pPr algn="r"/>
          <a:endParaRPr lang="da-DK" sz="1100" b="1"/>
        </a:p>
        <a:p>
          <a:pPr algn="r"/>
          <a:endParaRPr lang="da-DK" sz="1100" b="1"/>
        </a:p>
        <a:p>
          <a:pPr algn="r"/>
          <a:endParaRPr lang="da-DK" sz="1100" b="1"/>
        </a:p>
        <a:p>
          <a:pPr algn="r"/>
          <a:r>
            <a:rPr lang="da-DK" sz="1100" b="1"/>
            <a:t>Vers. juli</a:t>
          </a:r>
          <a:r>
            <a:rPr lang="da-DK" sz="1100" b="1" baseline="0"/>
            <a:t> 2023</a:t>
          </a:r>
          <a:endParaRPr lang="da-DK" sz="1100" b="1"/>
        </a:p>
        <a:p>
          <a:endParaRPr lang="da-DK" sz="1200" b="1"/>
        </a:p>
        <a:p>
          <a:r>
            <a:rPr lang="da-DK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Beskrivelse</a:t>
          </a:r>
          <a:endParaRPr lang="da-DK" sz="1200">
            <a:effectLst/>
          </a:endParaRPr>
        </a:p>
        <a:p>
          <a:r>
            <a:rPr lang="da-DK" sz="12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Nærværende regneark kan anvendes til at beregne omkostningseffektiviteten for projekter til sørestaurering.</a:t>
          </a:r>
        </a:p>
        <a:p>
          <a:r>
            <a:rPr lang="da-DK" sz="12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Regnearket kan benyttes til forundersøgelse, restaurering og efterbehandling ved at vælge den fane, der passer til projektet, der søges om.</a:t>
          </a:r>
        </a:p>
        <a:p>
          <a:endParaRPr lang="da-DK" sz="1200">
            <a:effectLst/>
          </a:endParaRPr>
        </a:p>
        <a:p>
          <a:r>
            <a:rPr lang="da-DK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</a:t>
          </a:r>
          <a:endParaRPr lang="da-DK" sz="1200">
            <a:effectLst/>
          </a:endParaRPr>
        </a:p>
        <a:p>
          <a:r>
            <a:rPr lang="da-DK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Vælg søens navn på rullelisten</a:t>
          </a:r>
        </a:p>
        <a:p>
          <a:r>
            <a:rPr lang="da-DK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For restaurering og efterbehandling, vælg metode på rullelisten</a:t>
          </a:r>
          <a:endParaRPr lang="da-DK" sz="1200">
            <a:effectLst/>
          </a:endParaRPr>
        </a:p>
        <a:p>
          <a:r>
            <a:rPr lang="da-DK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Indtast det ansøgte beløb</a:t>
          </a:r>
          <a:endParaRPr lang="da-DK" sz="1200">
            <a:effectLst/>
          </a:endParaRPr>
        </a:p>
        <a:p>
          <a:r>
            <a:rPr lang="da-DK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Vælg på rullelisterne, hvor mange år der ansøges om monitering, sedimentundersøgelse og fiskeundersøgelse til.</a:t>
          </a:r>
        </a:p>
        <a:p>
          <a:endParaRPr lang="da-DK" sz="1200">
            <a:effectLst/>
          </a:endParaRPr>
        </a:p>
        <a:p>
          <a:r>
            <a:rPr lang="da-DK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Output</a:t>
          </a:r>
          <a:endParaRPr lang="da-DK" sz="1200">
            <a:effectLst/>
          </a:endParaRPr>
        </a:p>
        <a:p>
          <a:pPr eaLnBrk="1" fontAlgn="auto" latinLnBrk="0" hangingPunct="1"/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Aflæs omkostningseffektiviteten</a:t>
          </a:r>
          <a:endParaRPr lang="da-DK" sz="1200">
            <a:effectLst/>
          </a:endParaRPr>
        </a:p>
        <a:p>
          <a:endParaRPr lang="da-DK" sz="1100" baseline="0"/>
        </a:p>
      </xdr:txBody>
    </xdr:sp>
    <xdr:clientData/>
  </xdr:twoCellAnchor>
  <xdr:twoCellAnchor editAs="oneCell">
    <xdr:from>
      <xdr:col>1</xdr:col>
      <xdr:colOff>161925</xdr:colOff>
      <xdr:row>1</xdr:row>
      <xdr:rowOff>133350</xdr:rowOff>
    </xdr:from>
    <xdr:to>
      <xdr:col>5</xdr:col>
      <xdr:colOff>291041</xdr:colOff>
      <xdr:row>5</xdr:row>
      <xdr:rowOff>38774</xdr:rowOff>
    </xdr:to>
    <xdr:pic>
      <xdr:nvPicPr>
        <xdr:cNvPr id="4" name="Billede 3" descr="https://mim.dk/media/216901/mst_dk_panton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23850"/>
          <a:ext cx="2567516" cy="667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K31" sqref="K31"/>
    </sheetView>
  </sheetViews>
  <sheetFormatPr defaultRowHeight="14.5" x14ac:dyDescent="0.35"/>
  <sheetData/>
  <sheetProtection algorithmName="SHA-512" hashValue="1jS8MY0Q9cAEZ+k8xf9VudbJikyhJA1APzvm7rTbWB7AymaZ3KrDy1Lj0ggQqzinAoCustbipSekcSi5MjtMAA==" saltValue="uveOuIE8ld/wb0CoKxvwz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J10" sqref="J10"/>
    </sheetView>
  </sheetViews>
  <sheetFormatPr defaultColWidth="9.26953125" defaultRowHeight="14.5" x14ac:dyDescent="0.35"/>
  <cols>
    <col min="2" max="2" width="44.54296875" customWidth="1"/>
    <col min="3" max="3" width="32" customWidth="1"/>
    <col min="4" max="4" width="13" customWidth="1"/>
    <col min="5" max="5" width="11.08984375" bestFit="1" customWidth="1"/>
    <col min="7" max="7" width="9.453125" customWidth="1"/>
  </cols>
  <sheetData>
    <row r="2" spans="1:6" x14ac:dyDescent="0.35">
      <c r="A2" s="13"/>
      <c r="B2" s="13"/>
      <c r="C2" s="13"/>
      <c r="D2" s="13"/>
      <c r="E2" s="13"/>
      <c r="F2" s="13"/>
    </row>
    <row r="3" spans="1:6" x14ac:dyDescent="0.35">
      <c r="A3" s="13"/>
      <c r="B3" s="14" t="s">
        <v>21</v>
      </c>
      <c r="C3" s="25"/>
      <c r="D3" s="13"/>
      <c r="E3" s="13"/>
      <c r="F3" s="13"/>
    </row>
    <row r="4" spans="1:6" x14ac:dyDescent="0.35">
      <c r="A4" s="13"/>
      <c r="B4" s="13"/>
      <c r="C4" s="13"/>
      <c r="D4" s="13"/>
      <c r="E4" s="13"/>
      <c r="F4" s="13"/>
    </row>
    <row r="5" spans="1:6" x14ac:dyDescent="0.35">
      <c r="A5" s="13"/>
      <c r="B5" s="14" t="s">
        <v>68</v>
      </c>
      <c r="C5" s="28" t="e">
        <f>VLOOKUP(C3,Rullelister!C1:D42,2,FALSE)</f>
        <v>#N/A</v>
      </c>
      <c r="D5" s="13"/>
      <c r="E5" s="13"/>
      <c r="F5" s="13"/>
    </row>
    <row r="6" spans="1:6" x14ac:dyDescent="0.35">
      <c r="A6" s="13"/>
      <c r="B6" s="13"/>
      <c r="C6" s="13"/>
      <c r="D6" s="13"/>
      <c r="E6" s="13"/>
      <c r="F6" s="13"/>
    </row>
    <row r="7" spans="1:6" x14ac:dyDescent="0.35">
      <c r="A7" s="13"/>
      <c r="B7" s="14" t="s">
        <v>67</v>
      </c>
      <c r="C7" s="30"/>
      <c r="D7" s="13"/>
      <c r="E7" s="13"/>
      <c r="F7" s="13"/>
    </row>
    <row r="8" spans="1:6" x14ac:dyDescent="0.35">
      <c r="A8" s="13"/>
      <c r="B8" s="13"/>
      <c r="C8" s="13"/>
      <c r="D8" s="13"/>
      <c r="E8" s="13"/>
      <c r="F8" s="13"/>
    </row>
    <row r="9" spans="1:6" x14ac:dyDescent="0.35">
      <c r="A9" s="13"/>
      <c r="B9" s="14" t="s">
        <v>52</v>
      </c>
      <c r="C9" s="28" t="e">
        <f>E16+E18+E20+E22</f>
        <v>#N/A</v>
      </c>
      <c r="D9" s="13"/>
      <c r="E9" s="13"/>
      <c r="F9" s="13"/>
    </row>
    <row r="10" spans="1:6" ht="16.5" customHeight="1" x14ac:dyDescent="0.35">
      <c r="A10" s="13"/>
      <c r="B10" s="13"/>
      <c r="C10" s="13"/>
      <c r="D10" s="13"/>
      <c r="E10" s="13"/>
      <c r="F10" s="13"/>
    </row>
    <row r="11" spans="1:6" ht="16.5" customHeight="1" x14ac:dyDescent="0.35">
      <c r="A11" s="13"/>
      <c r="B11" s="14" t="s">
        <v>48</v>
      </c>
      <c r="C11" s="24" t="e">
        <f>C7/C9</f>
        <v>#N/A</v>
      </c>
      <c r="D11" s="13"/>
      <c r="E11" s="13"/>
      <c r="F11" s="13"/>
    </row>
    <row r="12" spans="1:6" ht="16.5" customHeight="1" x14ac:dyDescent="0.35">
      <c r="A12" s="13"/>
      <c r="B12" s="13"/>
      <c r="C12" s="13"/>
      <c r="D12" s="13"/>
      <c r="E12" s="13"/>
      <c r="F12" s="13"/>
    </row>
    <row r="14" spans="1:6" x14ac:dyDescent="0.35">
      <c r="A14" s="18" t="s">
        <v>51</v>
      </c>
      <c r="B14" s="19"/>
      <c r="C14" s="19"/>
      <c r="D14" s="19"/>
      <c r="E14" s="19"/>
      <c r="F14" s="19"/>
    </row>
    <row r="15" spans="1:6" x14ac:dyDescent="0.35">
      <c r="A15" s="19"/>
      <c r="B15" s="19"/>
      <c r="C15" s="20" t="s">
        <v>47</v>
      </c>
      <c r="D15" s="19"/>
      <c r="E15" s="20" t="s">
        <v>49</v>
      </c>
      <c r="F15" s="19"/>
    </row>
    <row r="16" spans="1:6" x14ac:dyDescent="0.35">
      <c r="A16" s="19"/>
      <c r="B16" s="19" t="s">
        <v>0</v>
      </c>
      <c r="C16" s="9" t="s">
        <v>50</v>
      </c>
      <c r="D16" s="19"/>
      <c r="E16" s="29" t="e">
        <f>IF($C$5&lt;10,Referenceværdier!I2,IF($C$5&lt;50,Referenceværdier!J2,IF($C$5&gt;50,Referenceværdier!K2,"")))</f>
        <v>#N/A</v>
      </c>
      <c r="F16" s="19"/>
    </row>
    <row r="17" spans="1:6" x14ac:dyDescent="0.35">
      <c r="A17" s="19"/>
      <c r="B17" s="19"/>
      <c r="C17" s="19"/>
      <c r="D17" s="19"/>
      <c r="E17" s="19"/>
      <c r="F17" s="19"/>
    </row>
    <row r="18" spans="1:6" x14ac:dyDescent="0.35">
      <c r="A18" s="19"/>
      <c r="B18" s="19" t="s">
        <v>4</v>
      </c>
      <c r="C18" s="26"/>
      <c r="D18" s="19"/>
      <c r="E18" s="29" t="e">
        <f>IF(C5&lt;10,Referenceværdier!I3*C18,IF(C5&lt;50,Referenceværdier!J3*C18,IF(C5&gt;50,Referenceværdier!K3*C18,"")))</f>
        <v>#N/A</v>
      </c>
      <c r="F18" s="19"/>
    </row>
    <row r="19" spans="1:6" x14ac:dyDescent="0.35">
      <c r="A19" s="19"/>
      <c r="B19" s="19"/>
      <c r="C19" s="19"/>
      <c r="D19" s="19"/>
      <c r="E19" s="19"/>
      <c r="F19" s="19"/>
    </row>
    <row r="20" spans="1:6" x14ac:dyDescent="0.35">
      <c r="A20" s="19"/>
      <c r="B20" s="19" t="s">
        <v>5</v>
      </c>
      <c r="C20" s="26"/>
      <c r="D20" s="19"/>
      <c r="E20" s="29" t="e">
        <f>IF(C5&lt;10,Referenceværdier!I4*C20,IF(C5&lt;50,Referenceværdier!J4*C20,IF(C5&gt;50,Referenceværdier!K4*C20,"")))</f>
        <v>#N/A</v>
      </c>
      <c r="F20" s="19"/>
    </row>
    <row r="21" spans="1:6" x14ac:dyDescent="0.35">
      <c r="A21" s="19"/>
      <c r="B21" s="19"/>
      <c r="C21" s="19"/>
      <c r="D21" s="19"/>
      <c r="E21" s="19"/>
      <c r="F21" s="19"/>
    </row>
    <row r="22" spans="1:6" x14ac:dyDescent="0.35">
      <c r="A22" s="19"/>
      <c r="B22" s="19" t="s">
        <v>6</v>
      </c>
      <c r="C22" s="26"/>
      <c r="D22" s="19"/>
      <c r="E22" s="29" t="e">
        <f>IF(C5&lt;10,Referenceværdier!I5*C22,IF(C5&lt;50,Referenceværdier!J5*C22,IF(C5&gt;50,Referenceværdier!K5*C22,"")))</f>
        <v>#N/A</v>
      </c>
      <c r="F22" s="19"/>
    </row>
    <row r="23" spans="1:6" x14ac:dyDescent="0.35">
      <c r="A23" s="19"/>
      <c r="B23" s="19"/>
      <c r="C23" s="19"/>
      <c r="D23" s="19"/>
      <c r="E23" s="19"/>
      <c r="F23" s="19"/>
    </row>
  </sheetData>
  <sheetProtection algorithmName="SHA-512" hashValue="fTgR84bKKy3PCAuno6udmeRGIIz4NKOcQ9mxD5TNMeImX6AB7kaQgNJhSB9ELqoQfJZDQ/QYYz9rUSfOy8+vhw==" saltValue="Zm8Yv+VOtlyDi8Xe8SSPmQ==" spinCount="100000" sheet="1" objects="1" scenarios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Rullelister!$C$2:$C$42</xm:f>
          </x14:formula1>
          <xm:sqref>C3</xm:sqref>
        </x14:dataValidation>
        <x14:dataValidation type="list" allowBlank="1" showInputMessage="1" showErrorMessage="1">
          <x14:formula1>
            <xm:f>Rullelister!$G$2:$G$3</xm:f>
          </x14:formula1>
          <xm:sqref>C20 C18 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workbookViewId="0">
      <selection activeCell="E9" sqref="E9"/>
    </sheetView>
  </sheetViews>
  <sheetFormatPr defaultRowHeight="14.5" x14ac:dyDescent="0.35"/>
  <cols>
    <col min="2" max="2" width="41" customWidth="1"/>
    <col min="3" max="3" width="35.1796875" customWidth="1"/>
    <col min="5" max="5" width="13.7265625" bestFit="1" customWidth="1"/>
  </cols>
  <sheetData>
    <row r="2" spans="1:6" x14ac:dyDescent="0.35">
      <c r="A2" s="13"/>
      <c r="B2" s="13"/>
      <c r="C2" s="13"/>
      <c r="D2" s="13"/>
      <c r="E2" s="13"/>
      <c r="F2" s="13"/>
    </row>
    <row r="3" spans="1:6" x14ac:dyDescent="0.35">
      <c r="A3" s="13"/>
      <c r="B3" s="14" t="s">
        <v>21</v>
      </c>
      <c r="C3" s="25"/>
      <c r="D3" s="13"/>
      <c r="E3" s="13"/>
      <c r="F3" s="13"/>
    </row>
    <row r="4" spans="1:6" x14ac:dyDescent="0.35">
      <c r="A4" s="13"/>
      <c r="B4" s="13"/>
      <c r="C4" s="13"/>
      <c r="D4" s="13"/>
      <c r="E4" s="13"/>
      <c r="F4" s="13"/>
    </row>
    <row r="5" spans="1:6" x14ac:dyDescent="0.35">
      <c r="A5" s="13"/>
      <c r="B5" s="14" t="s">
        <v>68</v>
      </c>
      <c r="C5" s="28" t="e">
        <f>VLOOKUP(C3,Rullelister!C1:D42,2,FALSE)</f>
        <v>#N/A</v>
      </c>
      <c r="D5" s="13"/>
      <c r="E5" s="13"/>
      <c r="F5" s="13"/>
    </row>
    <row r="6" spans="1:6" x14ac:dyDescent="0.35">
      <c r="A6" s="13"/>
      <c r="B6" s="13"/>
      <c r="C6" s="13"/>
      <c r="D6" s="13"/>
      <c r="E6" s="13"/>
      <c r="F6" s="13"/>
    </row>
    <row r="7" spans="1:6" x14ac:dyDescent="0.35">
      <c r="A7" s="13"/>
      <c r="B7" s="14" t="s">
        <v>64</v>
      </c>
      <c r="C7" s="25"/>
      <c r="D7" s="13"/>
      <c r="E7" s="13"/>
      <c r="F7" s="13"/>
    </row>
    <row r="8" spans="1:6" x14ac:dyDescent="0.35">
      <c r="A8" s="13"/>
      <c r="B8" s="13"/>
      <c r="C8" s="13"/>
      <c r="D8" s="13"/>
      <c r="E8" s="13"/>
      <c r="F8" s="13"/>
    </row>
    <row r="9" spans="1:6" x14ac:dyDescent="0.35">
      <c r="A9" s="13"/>
      <c r="B9" s="14" t="s">
        <v>67</v>
      </c>
      <c r="C9" s="30"/>
      <c r="D9" s="13"/>
      <c r="E9" s="13"/>
      <c r="F9" s="13"/>
    </row>
    <row r="10" spans="1:6" x14ac:dyDescent="0.35">
      <c r="A10" s="13"/>
      <c r="B10" s="13"/>
      <c r="C10" s="13"/>
      <c r="D10" s="13"/>
      <c r="E10" s="13"/>
      <c r="F10" s="13"/>
    </row>
    <row r="11" spans="1:6" x14ac:dyDescent="0.35">
      <c r="A11" s="13"/>
      <c r="B11" s="14" t="s">
        <v>52</v>
      </c>
      <c r="C11" s="28" t="str">
        <f>IF(C7="Restaurering - Biomanipulation",SUM(E18,E20,E22),IF(C7="Restaurering - Aluminiumstilsætning",SUM(E27,E29),IF(C7="Restaurering - Lerproduktstilsætning",SUM(E34+E36),IF(C7="Restaurering - Kombination (Bio+Alu)",SUM(E18,E20,E22,E27,E29),IF(C7="Restaurering - Kombination (Bio+Ler)",SUM(E18,E20,E22,E34,E36),"")))))</f>
        <v/>
      </c>
      <c r="D11" s="13"/>
      <c r="E11" s="13"/>
      <c r="F11" s="13"/>
    </row>
    <row r="12" spans="1:6" x14ac:dyDescent="0.35">
      <c r="A12" s="13"/>
      <c r="B12" s="13"/>
      <c r="C12" s="13"/>
      <c r="D12" s="13"/>
      <c r="E12" s="13"/>
      <c r="F12" s="13"/>
    </row>
    <row r="13" spans="1:6" x14ac:dyDescent="0.35">
      <c r="A13" s="13"/>
      <c r="B13" s="14" t="s">
        <v>48</v>
      </c>
      <c r="C13" s="24" t="e">
        <f>C9/C11</f>
        <v>#VALUE!</v>
      </c>
      <c r="D13" s="13"/>
      <c r="E13" s="13"/>
      <c r="F13" s="13"/>
    </row>
    <row r="14" spans="1:6" x14ac:dyDescent="0.35">
      <c r="A14" s="13"/>
      <c r="B14" s="13"/>
      <c r="C14" s="13"/>
      <c r="D14" s="13"/>
      <c r="E14" s="13"/>
      <c r="F14" s="13"/>
    </row>
    <row r="16" spans="1:6" x14ac:dyDescent="0.35">
      <c r="A16" s="16" t="s">
        <v>53</v>
      </c>
      <c r="B16" s="17"/>
      <c r="C16" s="17"/>
      <c r="D16" s="17"/>
      <c r="E16" s="17"/>
      <c r="F16" s="17"/>
    </row>
    <row r="17" spans="1:6" x14ac:dyDescent="0.35">
      <c r="A17" s="17"/>
      <c r="B17" s="17"/>
      <c r="C17" s="23" t="s">
        <v>47</v>
      </c>
      <c r="D17" s="17"/>
      <c r="E17" s="17"/>
      <c r="F17" s="17"/>
    </row>
    <row r="18" spans="1:6" x14ac:dyDescent="0.35">
      <c r="A18" s="17"/>
      <c r="B18" s="17" t="s">
        <v>8</v>
      </c>
      <c r="C18" s="9" t="s">
        <v>50</v>
      </c>
      <c r="D18" s="17"/>
      <c r="E18" s="29" t="e">
        <f>IF($C$5&lt;10,Referenceværdier!I6*$C$5,IF($C$5&lt;50,Referenceværdier!J6*$C$5,IF($C$5&gt;50,Referenceværdier!K6*$C$5,"")))</f>
        <v>#N/A</v>
      </c>
      <c r="F18" s="17"/>
    </row>
    <row r="19" spans="1:6" x14ac:dyDescent="0.35">
      <c r="A19" s="17"/>
      <c r="B19" s="17"/>
      <c r="C19" s="17"/>
      <c r="D19" s="17"/>
      <c r="E19" s="17"/>
      <c r="F19" s="17"/>
    </row>
    <row r="20" spans="1:6" x14ac:dyDescent="0.35">
      <c r="A20" s="17"/>
      <c r="B20" s="17" t="s">
        <v>4</v>
      </c>
      <c r="C20" s="25"/>
      <c r="D20" s="17"/>
      <c r="E20" s="29" t="e">
        <f>IF($C$5&lt;10,Referenceværdier!I3*C20,IF($C$5&lt;50,Referenceværdier!J3*C20,IF($C$5&gt;50,Referenceværdier!K3*C20,"")))</f>
        <v>#N/A</v>
      </c>
      <c r="F20" s="17"/>
    </row>
    <row r="21" spans="1:6" x14ac:dyDescent="0.35">
      <c r="A21" s="17"/>
      <c r="B21" s="17"/>
      <c r="C21" s="17"/>
      <c r="D21" s="17"/>
      <c r="E21" s="17"/>
      <c r="F21" s="17"/>
    </row>
    <row r="22" spans="1:6" x14ac:dyDescent="0.35">
      <c r="A22" s="17"/>
      <c r="B22" s="17" t="s">
        <v>6</v>
      </c>
      <c r="C22" s="25"/>
      <c r="D22" s="17"/>
      <c r="E22" s="29" t="e">
        <f>IF($C$5&lt;10,Referenceværdier!I5*C22,IF($C$5&lt;50,Referenceværdier!J5*C22,IF($C$5&gt;50,Referenceværdier!K5*C22,"")))</f>
        <v>#N/A</v>
      </c>
      <c r="F22" s="17"/>
    </row>
    <row r="23" spans="1:6" x14ac:dyDescent="0.35">
      <c r="A23" s="17"/>
      <c r="B23" s="17"/>
      <c r="C23" s="17"/>
      <c r="D23" s="17"/>
      <c r="E23" s="17"/>
      <c r="F23" s="17"/>
    </row>
    <row r="25" spans="1:6" x14ac:dyDescent="0.35">
      <c r="A25" s="10" t="s">
        <v>58</v>
      </c>
      <c r="B25" s="8"/>
      <c r="C25" s="8"/>
      <c r="D25" s="8"/>
      <c r="E25" s="8"/>
      <c r="F25" s="8"/>
    </row>
    <row r="26" spans="1:6" x14ac:dyDescent="0.35">
      <c r="A26" s="8"/>
      <c r="B26" s="8"/>
      <c r="C26" s="21" t="s">
        <v>47</v>
      </c>
      <c r="D26" s="8"/>
      <c r="E26" s="8"/>
      <c r="F26" s="8"/>
    </row>
    <row r="27" spans="1:6" x14ac:dyDescent="0.35">
      <c r="A27" s="8"/>
      <c r="B27" s="8" t="s">
        <v>11</v>
      </c>
      <c r="C27" s="9" t="s">
        <v>50</v>
      </c>
      <c r="D27" s="8"/>
      <c r="E27" s="29" t="e">
        <f>IF($C$5&lt;10,Referenceværdier!I8*$C$5,IF($C$5&lt;50,Referenceværdier!J8*$C$5,IF($C$5&gt;50,Referenceværdier!K8*$C$5,"")))</f>
        <v>#N/A</v>
      </c>
      <c r="F27" s="8"/>
    </row>
    <row r="28" spans="1:6" x14ac:dyDescent="0.35">
      <c r="A28" s="8"/>
      <c r="B28" s="8"/>
      <c r="C28" s="8"/>
      <c r="D28" s="8"/>
      <c r="E28" s="8"/>
      <c r="F28" s="8"/>
    </row>
    <row r="29" spans="1:6" x14ac:dyDescent="0.35">
      <c r="A29" s="8"/>
      <c r="B29" s="8" t="s">
        <v>6</v>
      </c>
      <c r="C29" s="25"/>
      <c r="D29" s="8"/>
      <c r="E29" s="29" t="e">
        <f>IF($C$5&lt;10,Referenceværdier!I5*C29,IF($C$5&lt;50,Referenceværdier!J5*C29,IF($C$5&gt;50,Referenceværdier!K5*C29,"")))</f>
        <v>#N/A</v>
      </c>
      <c r="F29" s="8"/>
    </row>
    <row r="30" spans="1:6" x14ac:dyDescent="0.35">
      <c r="A30" s="8"/>
      <c r="B30" s="8"/>
      <c r="C30" s="8"/>
      <c r="D30" s="8"/>
      <c r="E30" s="8"/>
      <c r="F30" s="8"/>
    </row>
    <row r="32" spans="1:6" x14ac:dyDescent="0.35">
      <c r="A32" s="12" t="s">
        <v>59</v>
      </c>
      <c r="B32" s="11"/>
      <c r="C32" s="11"/>
      <c r="D32" s="11"/>
      <c r="E32" s="11"/>
      <c r="F32" s="11"/>
    </row>
    <row r="33" spans="1:6" x14ac:dyDescent="0.35">
      <c r="A33" s="11"/>
      <c r="B33" s="11"/>
      <c r="C33" s="22" t="s">
        <v>47</v>
      </c>
      <c r="D33" s="11"/>
      <c r="E33" s="11"/>
      <c r="F33" s="11"/>
    </row>
    <row r="34" spans="1:6" x14ac:dyDescent="0.35">
      <c r="A34" s="11"/>
      <c r="B34" s="11" t="s">
        <v>12</v>
      </c>
      <c r="C34" s="9" t="s">
        <v>50</v>
      </c>
      <c r="D34" s="11"/>
      <c r="E34" s="29" t="e">
        <f>IF($C$5&lt;10,Referenceværdier!I10*$C$5,IF($C$5&lt;50,Referenceværdier!J10*$C$5,IF($C$5&gt;50,Referenceværdier!K10*$C$5,"")))</f>
        <v>#N/A</v>
      </c>
      <c r="F34" s="11"/>
    </row>
    <row r="35" spans="1:6" x14ac:dyDescent="0.35">
      <c r="A35" s="11"/>
      <c r="B35" s="11"/>
      <c r="C35" s="11"/>
      <c r="D35" s="11"/>
      <c r="E35" s="11"/>
      <c r="F35" s="11"/>
    </row>
    <row r="36" spans="1:6" x14ac:dyDescent="0.35">
      <c r="A36" s="11"/>
      <c r="B36" s="11" t="s">
        <v>6</v>
      </c>
      <c r="C36" s="25"/>
      <c r="D36" s="11"/>
      <c r="E36" s="29" t="e">
        <f>IF($C$5&lt;10,Referenceværdier!I5*C36,IF($C$5&lt;50,Referenceværdier!J5*C36,IF($C$5&gt;50,Referenceværdier!K5*C36,"")))</f>
        <v>#N/A</v>
      </c>
      <c r="F36" s="11"/>
    </row>
    <row r="37" spans="1:6" x14ac:dyDescent="0.35">
      <c r="A37" s="11"/>
      <c r="B37" s="11"/>
      <c r="C37" s="11"/>
      <c r="D37" s="11"/>
      <c r="E37" s="11"/>
      <c r="F37" s="11"/>
    </row>
  </sheetData>
  <sheetProtection algorithmName="SHA-512" hashValue="YX+6uJaxrIhRMGQZVAc/2bbfIlGpYmUHsoZorWVwL9+LGYRcEC0KzpKw110xUZVxup/t9uP+Qys6XGmwOWaKxw==" saltValue="k0pKA3J8cB2jUcw72F9Pwg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Rullelister!$A$2:$A$6</xm:f>
          </x14:formula1>
          <xm:sqref>C7</xm:sqref>
        </x14:dataValidation>
        <x14:dataValidation type="list" allowBlank="1" showInputMessage="1" showErrorMessage="1">
          <x14:formula1>
            <xm:f>Rullelister!$F$2:$F$4</xm:f>
          </x14:formula1>
          <xm:sqref>C29 C20 C36 C22</xm:sqref>
        </x14:dataValidation>
        <x14:dataValidation type="list" allowBlank="1" showInputMessage="1" showErrorMessage="1">
          <x14:formula1>
            <xm:f>Rullelister!$C$2:$C$42</xm:f>
          </x14:formula1>
          <xm:sqref>C3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"/>
  <sheetViews>
    <sheetView workbookViewId="0">
      <selection activeCell="C36" sqref="C36"/>
    </sheetView>
  </sheetViews>
  <sheetFormatPr defaultRowHeight="14.5" x14ac:dyDescent="0.35"/>
  <cols>
    <col min="2" max="2" width="45.7265625" customWidth="1"/>
    <col min="3" max="3" width="38.1796875" customWidth="1"/>
    <col min="5" max="5" width="11.08984375" bestFit="1" customWidth="1"/>
  </cols>
  <sheetData>
    <row r="2" spans="1:8" x14ac:dyDescent="0.35">
      <c r="A2" s="13"/>
      <c r="B2" s="13"/>
      <c r="C2" s="13"/>
      <c r="D2" s="13"/>
      <c r="E2" s="13"/>
      <c r="F2" s="13"/>
    </row>
    <row r="3" spans="1:8" x14ac:dyDescent="0.35">
      <c r="A3" s="13"/>
      <c r="B3" s="14" t="s">
        <v>21</v>
      </c>
      <c r="C3" s="25"/>
      <c r="D3" s="13"/>
      <c r="E3" s="13"/>
      <c r="F3" s="13"/>
    </row>
    <row r="4" spans="1:8" x14ac:dyDescent="0.35">
      <c r="A4" s="13"/>
      <c r="B4" s="13"/>
      <c r="C4" s="13"/>
      <c r="D4" s="13"/>
      <c r="E4" s="13"/>
      <c r="F4" s="13"/>
    </row>
    <row r="5" spans="1:8" x14ac:dyDescent="0.35">
      <c r="A5" s="13"/>
      <c r="B5" s="14" t="s">
        <v>68</v>
      </c>
      <c r="C5" s="28" t="e">
        <f>VLOOKUP(C3,Rullelister!C1:D42,2,FALSE)</f>
        <v>#N/A</v>
      </c>
      <c r="D5" s="13"/>
      <c r="E5" s="13"/>
      <c r="F5" s="13"/>
    </row>
    <row r="6" spans="1:8" x14ac:dyDescent="0.35">
      <c r="A6" s="13"/>
      <c r="B6" s="13"/>
      <c r="C6" s="13"/>
      <c r="D6" s="13"/>
      <c r="E6" s="13"/>
      <c r="F6" s="13"/>
    </row>
    <row r="7" spans="1:8" x14ac:dyDescent="0.35">
      <c r="A7" s="13"/>
      <c r="B7" s="14" t="s">
        <v>64</v>
      </c>
      <c r="C7" s="25"/>
      <c r="D7" s="13"/>
      <c r="E7" s="13"/>
      <c r="F7" s="13"/>
    </row>
    <row r="8" spans="1:8" x14ac:dyDescent="0.35">
      <c r="A8" s="13"/>
      <c r="B8" s="13"/>
      <c r="C8" s="13"/>
      <c r="D8" s="13"/>
      <c r="E8" s="13"/>
      <c r="F8" s="13"/>
      <c r="H8" s="31"/>
    </row>
    <row r="9" spans="1:8" x14ac:dyDescent="0.35">
      <c r="A9" s="13"/>
      <c r="B9" s="14" t="s">
        <v>67</v>
      </c>
      <c r="C9" s="30"/>
      <c r="D9" s="13"/>
      <c r="E9" s="13"/>
      <c r="F9" s="13"/>
    </row>
    <row r="10" spans="1:8" x14ac:dyDescent="0.35">
      <c r="A10" s="13"/>
      <c r="B10" s="13"/>
      <c r="C10" s="13"/>
      <c r="D10" s="13"/>
      <c r="E10" s="13"/>
      <c r="F10" s="13"/>
    </row>
    <row r="11" spans="1:8" x14ac:dyDescent="0.35">
      <c r="A11" s="13"/>
      <c r="B11" s="14" t="s">
        <v>52</v>
      </c>
      <c r="C11" s="28" t="str">
        <f>IF(C7="Efterbehandling - Biomanipulation",SUM(E18,E20,E22),IF(C7="Efterbehandling - Aluminiumstilsætning",SUM(E27,E29),IF(C7="Efterbehandling - Lerprodukttilsætning",SUM(E34+E36),IF(C7="Efterbehandling - Kombination (Bio+Alu)",SUM(E18,E20,E22,E27,E29),IF(C7="Efterbehandling - Kombination (Bio+Ler)",SUM(E18,E20,E22,E34,E36),"")))))</f>
        <v/>
      </c>
      <c r="D11" s="13"/>
      <c r="E11" s="13"/>
      <c r="F11" s="13"/>
    </row>
    <row r="12" spans="1:8" x14ac:dyDescent="0.35">
      <c r="A12" s="13"/>
      <c r="B12" s="13"/>
      <c r="C12" s="13"/>
      <c r="D12" s="13"/>
      <c r="E12" s="13"/>
      <c r="F12" s="13"/>
    </row>
    <row r="13" spans="1:8" x14ac:dyDescent="0.35">
      <c r="A13" s="13"/>
      <c r="B13" s="14" t="s">
        <v>48</v>
      </c>
      <c r="C13" s="24" t="e">
        <f>C9/C11</f>
        <v>#VALUE!</v>
      </c>
      <c r="D13" s="13"/>
      <c r="E13" s="13"/>
      <c r="F13" s="13"/>
    </row>
    <row r="14" spans="1:8" x14ac:dyDescent="0.35">
      <c r="A14" s="13"/>
      <c r="B14" s="13"/>
      <c r="C14" s="13"/>
      <c r="D14" s="13"/>
      <c r="E14" s="13"/>
      <c r="F14" s="13"/>
    </row>
    <row r="16" spans="1:8" x14ac:dyDescent="0.35">
      <c r="A16" s="16" t="s">
        <v>18</v>
      </c>
      <c r="B16" s="17"/>
      <c r="C16" s="17"/>
      <c r="D16" s="17"/>
      <c r="E16" s="17"/>
      <c r="F16" s="17"/>
    </row>
    <row r="17" spans="1:6" x14ac:dyDescent="0.35">
      <c r="A17" s="17"/>
      <c r="B17" s="17"/>
      <c r="C17" s="17"/>
      <c r="D17" s="17"/>
      <c r="E17" s="17"/>
      <c r="F17" s="17"/>
    </row>
    <row r="18" spans="1:6" x14ac:dyDescent="0.35">
      <c r="A18" s="17"/>
      <c r="B18" s="17" t="s">
        <v>9</v>
      </c>
      <c r="C18" s="9" t="s">
        <v>50</v>
      </c>
      <c r="D18" s="17"/>
      <c r="E18" s="29" t="e">
        <f>IF($C$5&lt;10,Referenceværdier!I7*$C$5,IF($C$5&lt;50,Referenceværdier!J7*$C$5,IF($C$5&gt;50,Referenceværdier!K7*$C$5,"")))</f>
        <v>#N/A</v>
      </c>
      <c r="F18" s="17"/>
    </row>
    <row r="19" spans="1:6" x14ac:dyDescent="0.35">
      <c r="A19" s="17"/>
      <c r="B19" s="17"/>
      <c r="C19" s="17"/>
      <c r="D19" s="17"/>
      <c r="E19" s="17"/>
      <c r="F19" s="17"/>
    </row>
    <row r="20" spans="1:6" x14ac:dyDescent="0.35">
      <c r="A20" s="17"/>
      <c r="B20" s="17" t="s">
        <v>4</v>
      </c>
      <c r="C20" s="26"/>
      <c r="D20" s="17"/>
      <c r="E20" s="29" t="e">
        <f>IF($C$5&lt;10,Referenceværdier!I3*C20,IF($C$5&lt;50,Referenceværdier!J3*C20,IF($C$5&gt;50,Referenceværdier!K3*C20,"")))</f>
        <v>#N/A</v>
      </c>
      <c r="F20" s="17"/>
    </row>
    <row r="21" spans="1:6" x14ac:dyDescent="0.35">
      <c r="A21" s="17"/>
      <c r="B21" s="17"/>
      <c r="C21" s="17"/>
      <c r="D21" s="17"/>
      <c r="E21" s="17"/>
      <c r="F21" s="17"/>
    </row>
    <row r="22" spans="1:6" x14ac:dyDescent="0.35">
      <c r="A22" s="17"/>
      <c r="B22" s="17" t="s">
        <v>6</v>
      </c>
      <c r="C22" s="26"/>
      <c r="D22" s="17"/>
      <c r="E22" s="29" t="e">
        <f>IF($C$5&lt;10,Referenceværdier!I5*C22,IF($C$5&lt;50,Referenceværdier!J5*C22,IF($C$5&gt;50,Referenceværdier!K5*C22,"")))</f>
        <v>#N/A</v>
      </c>
      <c r="F22" s="17"/>
    </row>
    <row r="23" spans="1:6" x14ac:dyDescent="0.35">
      <c r="A23" s="17"/>
      <c r="B23" s="17"/>
      <c r="C23" s="17"/>
      <c r="D23" s="17"/>
      <c r="E23" s="17"/>
      <c r="F23" s="17"/>
    </row>
    <row r="25" spans="1:6" x14ac:dyDescent="0.35">
      <c r="A25" s="10" t="s">
        <v>65</v>
      </c>
      <c r="B25" s="8"/>
      <c r="C25" s="8"/>
      <c r="D25" s="8"/>
      <c r="E25" s="8"/>
      <c r="F25" s="8"/>
    </row>
    <row r="26" spans="1:6" x14ac:dyDescent="0.35">
      <c r="A26" s="8"/>
      <c r="B26" s="8"/>
      <c r="C26" s="10"/>
      <c r="D26" s="8"/>
      <c r="E26" s="8"/>
      <c r="F26" s="8"/>
    </row>
    <row r="27" spans="1:6" x14ac:dyDescent="0.35">
      <c r="A27" s="8"/>
      <c r="B27" s="8" t="s">
        <v>11</v>
      </c>
      <c r="C27" s="9" t="s">
        <v>50</v>
      </c>
      <c r="D27" s="8"/>
      <c r="E27" s="29" t="e">
        <f>IF($C$5&lt;10,Referenceværdier!I9*$C$5,IF($C$5&lt;50,Referenceværdier!J9*$C$5,IF($C$5&gt;50,Referenceværdier!K9*$C$5,"")))</f>
        <v>#N/A</v>
      </c>
      <c r="F27" s="8"/>
    </row>
    <row r="28" spans="1:6" x14ac:dyDescent="0.35">
      <c r="A28" s="8"/>
      <c r="B28" s="8"/>
      <c r="C28" s="8"/>
      <c r="D28" s="8"/>
      <c r="E28" s="8"/>
      <c r="F28" s="8"/>
    </row>
    <row r="29" spans="1:6" x14ac:dyDescent="0.35">
      <c r="A29" s="8"/>
      <c r="B29" s="8" t="s">
        <v>6</v>
      </c>
      <c r="C29" s="26"/>
      <c r="D29" s="8"/>
      <c r="E29" s="29" t="e">
        <f>IF($C$5&lt;10,Referenceværdier!I5*C29,IF($C$5&lt;50,Referenceværdier!J5*C29,IF($C$5&gt;50,Referenceværdier!K5*C29,"")))</f>
        <v>#N/A</v>
      </c>
      <c r="F29" s="8"/>
    </row>
    <row r="30" spans="1:6" x14ac:dyDescent="0.35">
      <c r="A30" s="8"/>
      <c r="B30" s="8"/>
      <c r="C30" s="8"/>
      <c r="D30" s="8"/>
      <c r="E30" s="8"/>
      <c r="F30" s="8"/>
    </row>
    <row r="31" spans="1:6" x14ac:dyDescent="0.35">
      <c r="F31" s="15"/>
    </row>
    <row r="32" spans="1:6" x14ac:dyDescent="0.35">
      <c r="A32" s="12" t="s">
        <v>66</v>
      </c>
      <c r="B32" s="11"/>
      <c r="C32" s="11"/>
      <c r="D32" s="11"/>
      <c r="E32" s="11"/>
      <c r="F32" s="11"/>
    </row>
    <row r="33" spans="1:6" x14ac:dyDescent="0.35">
      <c r="A33" s="11"/>
      <c r="B33" s="11"/>
      <c r="C33" s="11"/>
      <c r="D33" s="11"/>
      <c r="E33" s="11"/>
      <c r="F33" s="11"/>
    </row>
    <row r="34" spans="1:6" x14ac:dyDescent="0.35">
      <c r="A34" s="11"/>
      <c r="B34" s="11" t="s">
        <v>12</v>
      </c>
      <c r="C34" s="9" t="s">
        <v>50</v>
      </c>
      <c r="D34" s="11"/>
      <c r="E34" s="29" t="e">
        <f>IF($C$5&lt;10,Referenceværdier!I11*$C$5,IF($C$5&lt;50,Referenceværdier!J11*$C$5,IF($C$5&gt;50,Referenceværdier!K11*$C$5,"")))</f>
        <v>#N/A</v>
      </c>
      <c r="F34" s="11"/>
    </row>
    <row r="35" spans="1:6" x14ac:dyDescent="0.35">
      <c r="A35" s="11"/>
      <c r="B35" s="11"/>
      <c r="C35" s="11"/>
      <c r="D35" s="11"/>
      <c r="E35" s="11"/>
      <c r="F35" s="11"/>
    </row>
    <row r="36" spans="1:6" x14ac:dyDescent="0.35">
      <c r="A36" s="11"/>
      <c r="B36" s="11" t="s">
        <v>6</v>
      </c>
      <c r="C36" s="26"/>
      <c r="D36" s="11"/>
      <c r="E36" s="29" t="e">
        <f>IF($C$5&lt;10,Referenceværdier!I5*C36,IF($C$5&lt;50,Referenceværdier!J5*C36,IF($C$5&gt;50,Referenceværdier!K5*C36,"")))</f>
        <v>#N/A</v>
      </c>
      <c r="F36" s="11"/>
    </row>
    <row r="37" spans="1:6" x14ac:dyDescent="0.35">
      <c r="A37" s="11"/>
      <c r="B37" s="11"/>
      <c r="C37" s="11"/>
      <c r="D37" s="11"/>
      <c r="E37" s="11"/>
      <c r="F37" s="11"/>
    </row>
  </sheetData>
  <sheetProtection algorithmName="SHA-512" hashValue="TSAgJ5osLtwXdTvuT80c7GIkM7dD7dSfMN9ehioyZBGusLi8S6N8GhU8GbLGDm2Fa1zNwAeebXPSVY4fHfuA9g==" saltValue="CDWhMYIvWS+QZdxUgoxFdQ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Rullelister!$I$2:$I$6</xm:f>
          </x14:formula1>
          <xm:sqref>C7</xm:sqref>
        </x14:dataValidation>
        <x14:dataValidation type="list" allowBlank="1" showInputMessage="1" showErrorMessage="1">
          <x14:formula1>
            <xm:f>Rullelister!$G$2:$G$3</xm:f>
          </x14:formula1>
          <xm:sqref>C36 C29 C22 C20</xm:sqref>
        </x14:dataValidation>
        <x14:dataValidation type="list" allowBlank="1" showInputMessage="1" showErrorMessage="1">
          <x14:formula1>
            <xm:f>Rullelister!$C$2:$C$42</xm:f>
          </x14:formula1>
          <xm:sqref>C3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topLeftCell="C1" workbookViewId="0">
      <selection activeCell="J20" sqref="J20"/>
    </sheetView>
  </sheetViews>
  <sheetFormatPr defaultRowHeight="14.5" x14ac:dyDescent="0.35"/>
  <cols>
    <col min="2" max="2" width="38.54296875" customWidth="1"/>
    <col min="3" max="3" width="15.26953125" customWidth="1"/>
    <col min="4" max="4" width="18.54296875" customWidth="1"/>
    <col min="5" max="5" width="20.7265625" customWidth="1"/>
    <col min="8" max="8" width="44.54296875" customWidth="1"/>
    <col min="9" max="9" width="13.54296875" customWidth="1"/>
    <col min="10" max="10" width="13.26953125" customWidth="1"/>
    <col min="11" max="11" width="13.1796875" customWidth="1"/>
  </cols>
  <sheetData>
    <row r="1" spans="2:11" ht="15" thickBot="1" x14ac:dyDescent="0.4">
      <c r="I1" t="s">
        <v>44</v>
      </c>
      <c r="J1" t="s">
        <v>45</v>
      </c>
      <c r="K1" t="s">
        <v>46</v>
      </c>
    </row>
    <row r="2" spans="2:11" ht="15.5" thickTop="1" thickBot="1" x14ac:dyDescent="0.4">
      <c r="B2" s="32" t="s">
        <v>0</v>
      </c>
      <c r="C2" s="33"/>
      <c r="D2" s="33"/>
      <c r="E2" s="34"/>
      <c r="H2" t="s">
        <v>0</v>
      </c>
      <c r="I2" s="27">
        <v>100000</v>
      </c>
      <c r="J2" s="27">
        <v>125000</v>
      </c>
      <c r="K2" s="27">
        <v>150000</v>
      </c>
    </row>
    <row r="3" spans="2:11" ht="15.5" thickTop="1" thickBot="1" x14ac:dyDescent="0.4">
      <c r="B3" s="1" t="s">
        <v>1</v>
      </c>
      <c r="C3" s="2" t="s">
        <v>2</v>
      </c>
      <c r="D3" s="7" t="s">
        <v>43</v>
      </c>
      <c r="E3" s="2" t="s">
        <v>3</v>
      </c>
      <c r="H3" t="s">
        <v>4</v>
      </c>
      <c r="I3" s="27">
        <v>60000</v>
      </c>
      <c r="J3" s="27">
        <v>65000</v>
      </c>
      <c r="K3" s="27">
        <v>70000</v>
      </c>
    </row>
    <row r="4" spans="2:11" ht="15.5" thickTop="1" thickBot="1" x14ac:dyDescent="0.4">
      <c r="B4" s="3" t="s">
        <v>0</v>
      </c>
      <c r="C4" s="4">
        <v>100000</v>
      </c>
      <c r="D4" s="5">
        <v>125000</v>
      </c>
      <c r="E4" s="5">
        <v>150000</v>
      </c>
      <c r="H4" t="s">
        <v>5</v>
      </c>
      <c r="I4" s="27">
        <v>60000</v>
      </c>
      <c r="J4" s="27">
        <v>65000</v>
      </c>
      <c r="K4" s="27">
        <v>70000</v>
      </c>
    </row>
    <row r="5" spans="2:11" ht="15.5" thickTop="1" thickBot="1" x14ac:dyDescent="0.4">
      <c r="B5" s="3" t="s">
        <v>4</v>
      </c>
      <c r="C5" s="4">
        <v>60000</v>
      </c>
      <c r="D5" s="4">
        <v>65000</v>
      </c>
      <c r="E5" s="4">
        <v>70000</v>
      </c>
      <c r="H5" t="s">
        <v>6</v>
      </c>
      <c r="I5" s="27">
        <v>50000</v>
      </c>
      <c r="J5" s="27">
        <v>60000</v>
      </c>
      <c r="K5" s="27">
        <v>70000</v>
      </c>
    </row>
    <row r="6" spans="2:11" ht="15.5" thickTop="1" thickBot="1" x14ac:dyDescent="0.4">
      <c r="B6" s="3" t="s">
        <v>5</v>
      </c>
      <c r="C6" s="4">
        <v>60000</v>
      </c>
      <c r="D6" s="4">
        <v>65000</v>
      </c>
      <c r="E6" s="4">
        <v>70000</v>
      </c>
      <c r="H6" t="s">
        <v>8</v>
      </c>
      <c r="I6" s="27">
        <v>60000</v>
      </c>
      <c r="J6" s="27">
        <v>50000</v>
      </c>
      <c r="K6" s="27">
        <v>40000</v>
      </c>
    </row>
    <row r="7" spans="2:11" ht="15.5" thickTop="1" thickBot="1" x14ac:dyDescent="0.4">
      <c r="B7" s="3" t="s">
        <v>6</v>
      </c>
      <c r="C7" s="4">
        <v>50000</v>
      </c>
      <c r="D7" s="4">
        <v>60000</v>
      </c>
      <c r="E7" s="4">
        <v>70000</v>
      </c>
      <c r="H7" t="s">
        <v>9</v>
      </c>
      <c r="I7" s="27">
        <v>30000</v>
      </c>
      <c r="J7" s="27">
        <v>25000</v>
      </c>
      <c r="K7" s="27">
        <v>20000</v>
      </c>
    </row>
    <row r="8" spans="2:11" ht="15.5" thickTop="1" thickBot="1" x14ac:dyDescent="0.4">
      <c r="B8" s="32" t="s">
        <v>7</v>
      </c>
      <c r="C8" s="33"/>
      <c r="D8" s="33"/>
      <c r="E8" s="34"/>
      <c r="H8" t="s">
        <v>11</v>
      </c>
      <c r="I8" s="27">
        <v>62400</v>
      </c>
      <c r="J8" s="27">
        <v>35333</v>
      </c>
      <c r="K8" s="27">
        <v>30650</v>
      </c>
    </row>
    <row r="9" spans="2:11" ht="15.5" thickTop="1" thickBot="1" x14ac:dyDescent="0.4">
      <c r="B9" s="1" t="s">
        <v>1</v>
      </c>
      <c r="C9" s="2" t="s">
        <v>2</v>
      </c>
      <c r="D9" s="7" t="s">
        <v>43</v>
      </c>
      <c r="E9" s="2" t="s">
        <v>3</v>
      </c>
      <c r="H9" t="s">
        <v>13</v>
      </c>
      <c r="I9" s="27">
        <v>21000</v>
      </c>
      <c r="J9" s="27">
        <v>15000</v>
      </c>
      <c r="K9" s="27">
        <v>10000</v>
      </c>
    </row>
    <row r="10" spans="2:11" ht="15.5" thickTop="1" thickBot="1" x14ac:dyDescent="0.4">
      <c r="B10" s="3" t="s">
        <v>8</v>
      </c>
      <c r="C10" s="4">
        <v>60000</v>
      </c>
      <c r="D10" s="4">
        <v>50000</v>
      </c>
      <c r="E10" s="4">
        <v>40000</v>
      </c>
      <c r="H10" t="s">
        <v>12</v>
      </c>
      <c r="I10" s="27">
        <v>130000</v>
      </c>
      <c r="J10" s="27">
        <v>110000</v>
      </c>
      <c r="K10" s="27">
        <v>100000</v>
      </c>
    </row>
    <row r="11" spans="2:11" ht="15.5" thickTop="1" thickBot="1" x14ac:dyDescent="0.4">
      <c r="B11" s="3" t="s">
        <v>4</v>
      </c>
      <c r="C11" s="4">
        <v>60000</v>
      </c>
      <c r="D11" s="4">
        <v>65000</v>
      </c>
      <c r="E11" s="4">
        <v>70000</v>
      </c>
      <c r="H11" t="s">
        <v>14</v>
      </c>
      <c r="I11" s="27">
        <v>45000</v>
      </c>
      <c r="J11" s="27">
        <v>35000</v>
      </c>
      <c r="K11" s="27">
        <v>33000</v>
      </c>
    </row>
    <row r="12" spans="2:11" ht="15.5" thickTop="1" thickBot="1" x14ac:dyDescent="0.4">
      <c r="B12" s="3" t="s">
        <v>6</v>
      </c>
      <c r="C12" s="4">
        <v>50000</v>
      </c>
      <c r="D12" s="4">
        <v>60000</v>
      </c>
      <c r="E12" s="4">
        <v>70000</v>
      </c>
    </row>
    <row r="13" spans="2:11" ht="15.5" thickTop="1" thickBot="1" x14ac:dyDescent="0.4">
      <c r="B13" s="3" t="s">
        <v>9</v>
      </c>
      <c r="C13" s="4">
        <v>30000</v>
      </c>
      <c r="D13" s="4">
        <v>25000</v>
      </c>
      <c r="E13" s="4">
        <v>20000</v>
      </c>
    </row>
    <row r="14" spans="2:11" ht="15.5" thickTop="1" thickBot="1" x14ac:dyDescent="0.4">
      <c r="B14" s="32" t="s">
        <v>10</v>
      </c>
      <c r="C14" s="33"/>
      <c r="D14" s="33"/>
      <c r="E14" s="34"/>
    </row>
    <row r="15" spans="2:11" ht="15.5" thickTop="1" thickBot="1" x14ac:dyDescent="0.4">
      <c r="B15" s="1" t="s">
        <v>1</v>
      </c>
      <c r="C15" s="2" t="s">
        <v>2</v>
      </c>
      <c r="D15" s="7" t="s">
        <v>43</v>
      </c>
      <c r="E15" s="2" t="s">
        <v>3</v>
      </c>
    </row>
    <row r="16" spans="2:11" ht="15.5" thickTop="1" thickBot="1" x14ac:dyDescent="0.4">
      <c r="B16" s="3" t="s">
        <v>11</v>
      </c>
      <c r="C16" s="4">
        <v>62400</v>
      </c>
      <c r="D16" s="4">
        <v>35333</v>
      </c>
      <c r="E16" s="4">
        <v>30650</v>
      </c>
    </row>
    <row r="17" spans="2:5" ht="15.5" thickTop="1" thickBot="1" x14ac:dyDescent="0.4">
      <c r="B17" s="3" t="s">
        <v>12</v>
      </c>
      <c r="C17" s="4">
        <v>130000</v>
      </c>
      <c r="D17" s="4">
        <v>110000</v>
      </c>
      <c r="E17" s="4">
        <v>100000</v>
      </c>
    </row>
    <row r="18" spans="2:5" ht="15.5" thickTop="1" thickBot="1" x14ac:dyDescent="0.4">
      <c r="B18" s="3" t="s">
        <v>6</v>
      </c>
      <c r="C18" s="4">
        <v>50000</v>
      </c>
      <c r="D18" s="4">
        <v>60000</v>
      </c>
      <c r="E18" s="4">
        <v>70000</v>
      </c>
    </row>
    <row r="19" spans="2:5" ht="27" thickTop="1" thickBot="1" x14ac:dyDescent="0.4">
      <c r="B19" s="3" t="s">
        <v>13</v>
      </c>
      <c r="C19" s="4">
        <v>21000</v>
      </c>
      <c r="D19" s="4">
        <v>15000</v>
      </c>
      <c r="E19" s="4">
        <v>10000</v>
      </c>
    </row>
    <row r="20" spans="2:5" ht="27" thickTop="1" thickBot="1" x14ac:dyDescent="0.4">
      <c r="B20" s="3" t="s">
        <v>14</v>
      </c>
      <c r="C20" s="4">
        <v>45000</v>
      </c>
      <c r="D20" s="4">
        <v>35000</v>
      </c>
      <c r="E20" s="4">
        <v>33000</v>
      </c>
    </row>
    <row r="21" spans="2:5" ht="15" thickTop="1" x14ac:dyDescent="0.35"/>
  </sheetData>
  <sheetProtection algorithmName="SHA-512" hashValue="ku5Jwxlp1FLIjabijVqB86NBSQg0VLMwpNszkBNrlboFECgX8/ZSA3yXlDBxuWJ8MwO+Bu0MXYUYyD+tHeMlHQ==" saltValue="s+x2KqckEosCDaf12kkWGQ==" spinCount="100000" sheet="1" objects="1" scenarios="1"/>
  <mergeCells count="3">
    <mergeCell ref="B2:E2"/>
    <mergeCell ref="B8:E8"/>
    <mergeCell ref="B14:E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H13" sqref="H13"/>
    </sheetView>
  </sheetViews>
  <sheetFormatPr defaultRowHeight="14.5" x14ac:dyDescent="0.35"/>
  <cols>
    <col min="1" max="1" width="38.1796875" customWidth="1"/>
    <col min="3" max="3" width="12.81640625" customWidth="1"/>
    <col min="6" max="6" width="18.54296875" customWidth="1"/>
  </cols>
  <sheetData>
    <row r="1" spans="1:9" x14ac:dyDescent="0.35">
      <c r="A1" s="6" t="s">
        <v>56</v>
      </c>
      <c r="C1" s="6" t="s">
        <v>21</v>
      </c>
      <c r="D1" s="6" t="s">
        <v>22</v>
      </c>
      <c r="F1" s="6" t="s">
        <v>54</v>
      </c>
      <c r="G1" s="6" t="s">
        <v>55</v>
      </c>
      <c r="I1" s="6" t="s">
        <v>57</v>
      </c>
    </row>
    <row r="2" spans="1:9" x14ac:dyDescent="0.35">
      <c r="A2" t="s">
        <v>15</v>
      </c>
      <c r="C2" t="s">
        <v>27</v>
      </c>
      <c r="D2">
        <v>314.60000000000002</v>
      </c>
      <c r="F2">
        <v>1</v>
      </c>
      <c r="G2">
        <v>0</v>
      </c>
      <c r="I2" t="s">
        <v>18</v>
      </c>
    </row>
    <row r="3" spans="1:9" x14ac:dyDescent="0.35">
      <c r="A3" t="s">
        <v>16</v>
      </c>
      <c r="C3" t="s">
        <v>69</v>
      </c>
      <c r="D3">
        <v>6.5</v>
      </c>
      <c r="F3">
        <v>2</v>
      </c>
      <c r="G3">
        <v>1</v>
      </c>
      <c r="I3" t="s">
        <v>19</v>
      </c>
    </row>
    <row r="4" spans="1:9" x14ac:dyDescent="0.35">
      <c r="A4" t="s">
        <v>17</v>
      </c>
      <c r="C4" t="s">
        <v>72</v>
      </c>
      <c r="D4">
        <v>31</v>
      </c>
      <c r="F4">
        <v>3</v>
      </c>
      <c r="I4" t="s">
        <v>20</v>
      </c>
    </row>
    <row r="5" spans="1:9" x14ac:dyDescent="0.35">
      <c r="A5" t="s">
        <v>60</v>
      </c>
      <c r="C5" t="s">
        <v>73</v>
      </c>
      <c r="D5">
        <v>8.6</v>
      </c>
      <c r="I5" t="s">
        <v>62</v>
      </c>
    </row>
    <row r="6" spans="1:9" x14ac:dyDescent="0.35">
      <c r="A6" t="s">
        <v>61</v>
      </c>
      <c r="C6" t="s">
        <v>74</v>
      </c>
      <c r="D6">
        <v>12.1</v>
      </c>
      <c r="I6" t="s">
        <v>63</v>
      </c>
    </row>
    <row r="7" spans="1:9" x14ac:dyDescent="0.35">
      <c r="C7" t="s">
        <v>42</v>
      </c>
      <c r="D7">
        <v>8.5</v>
      </c>
    </row>
    <row r="8" spans="1:9" x14ac:dyDescent="0.35">
      <c r="C8" t="s">
        <v>23</v>
      </c>
      <c r="D8">
        <v>5</v>
      </c>
    </row>
    <row r="9" spans="1:9" x14ac:dyDescent="0.35">
      <c r="C9" t="s">
        <v>36</v>
      </c>
      <c r="D9">
        <v>21.8</v>
      </c>
    </row>
    <row r="10" spans="1:9" x14ac:dyDescent="0.35">
      <c r="C10" t="s">
        <v>38</v>
      </c>
      <c r="D10">
        <v>39.299999999999997</v>
      </c>
    </row>
    <row r="11" spans="1:9" x14ac:dyDescent="0.35">
      <c r="C11" t="s">
        <v>29</v>
      </c>
      <c r="D11">
        <v>7.3</v>
      </c>
    </row>
    <row r="12" spans="1:9" x14ac:dyDescent="0.35">
      <c r="C12" t="s">
        <v>30</v>
      </c>
      <c r="D12">
        <v>5</v>
      </c>
    </row>
    <row r="13" spans="1:9" x14ac:dyDescent="0.35">
      <c r="C13" t="s">
        <v>75</v>
      </c>
      <c r="D13">
        <v>118.6</v>
      </c>
    </row>
    <row r="14" spans="1:9" x14ac:dyDescent="0.35">
      <c r="C14" t="s">
        <v>24</v>
      </c>
      <c r="D14">
        <v>8.1999999999999993</v>
      </c>
    </row>
    <row r="15" spans="1:9" x14ac:dyDescent="0.35">
      <c r="C15" t="s">
        <v>28</v>
      </c>
      <c r="D15">
        <v>9</v>
      </c>
    </row>
    <row r="16" spans="1:9" x14ac:dyDescent="0.35">
      <c r="C16" t="s">
        <v>89</v>
      </c>
      <c r="D16">
        <v>193</v>
      </c>
    </row>
    <row r="17" spans="3:4" x14ac:dyDescent="0.35">
      <c r="C17" t="s">
        <v>77</v>
      </c>
      <c r="D17">
        <v>5.6</v>
      </c>
    </row>
    <row r="18" spans="3:4" x14ac:dyDescent="0.35">
      <c r="C18" t="s">
        <v>78</v>
      </c>
      <c r="D18">
        <v>5.8</v>
      </c>
    </row>
    <row r="19" spans="3:4" x14ac:dyDescent="0.35">
      <c r="C19" t="s">
        <v>31</v>
      </c>
      <c r="D19">
        <v>16.399999999999999</v>
      </c>
    </row>
    <row r="20" spans="3:4" x14ac:dyDescent="0.35">
      <c r="C20" t="s">
        <v>39</v>
      </c>
      <c r="D20">
        <v>45</v>
      </c>
    </row>
    <row r="21" spans="3:4" x14ac:dyDescent="0.35">
      <c r="C21" t="s">
        <v>32</v>
      </c>
      <c r="D21">
        <v>15.5</v>
      </c>
    </row>
    <row r="22" spans="3:4" x14ac:dyDescent="0.35">
      <c r="C22" t="s">
        <v>33</v>
      </c>
      <c r="D22">
        <v>9.6999999999999993</v>
      </c>
    </row>
    <row r="23" spans="3:4" x14ac:dyDescent="0.35">
      <c r="C23" t="s">
        <v>76</v>
      </c>
      <c r="D23">
        <v>6.4</v>
      </c>
    </row>
    <row r="24" spans="3:4" x14ac:dyDescent="0.35">
      <c r="C24" t="s">
        <v>79</v>
      </c>
      <c r="D24">
        <v>6.7</v>
      </c>
    </row>
    <row r="25" spans="3:4" x14ac:dyDescent="0.35">
      <c r="C25" t="s">
        <v>71</v>
      </c>
      <c r="D25">
        <v>14.1</v>
      </c>
    </row>
    <row r="26" spans="3:4" x14ac:dyDescent="0.35">
      <c r="C26" t="s">
        <v>80</v>
      </c>
      <c r="D26">
        <v>8</v>
      </c>
    </row>
    <row r="27" spans="3:4" x14ac:dyDescent="0.35">
      <c r="C27" t="s">
        <v>81</v>
      </c>
      <c r="D27">
        <v>10.4</v>
      </c>
    </row>
    <row r="28" spans="3:4" x14ac:dyDescent="0.35">
      <c r="C28" t="s">
        <v>40</v>
      </c>
      <c r="D28">
        <v>14.4</v>
      </c>
    </row>
    <row r="29" spans="3:4" x14ac:dyDescent="0.35">
      <c r="C29" t="s">
        <v>82</v>
      </c>
      <c r="D29">
        <v>14.1</v>
      </c>
    </row>
    <row r="30" spans="3:4" x14ac:dyDescent="0.35">
      <c r="C30" t="s">
        <v>37</v>
      </c>
      <c r="D30">
        <v>25.9</v>
      </c>
    </row>
    <row r="31" spans="3:4" x14ac:dyDescent="0.35">
      <c r="C31" t="s">
        <v>34</v>
      </c>
      <c r="D31">
        <v>21.6</v>
      </c>
    </row>
    <row r="32" spans="3:4" x14ac:dyDescent="0.35">
      <c r="C32" t="s">
        <v>41</v>
      </c>
      <c r="D32">
        <v>83.7</v>
      </c>
    </row>
    <row r="33" spans="3:4" x14ac:dyDescent="0.35">
      <c r="C33" t="s">
        <v>83</v>
      </c>
      <c r="D33">
        <v>5.0999999999999996</v>
      </c>
    </row>
    <row r="34" spans="3:4" x14ac:dyDescent="0.35">
      <c r="C34" t="s">
        <v>70</v>
      </c>
      <c r="D34">
        <v>192.8</v>
      </c>
    </row>
    <row r="35" spans="3:4" x14ac:dyDescent="0.35">
      <c r="C35" t="s">
        <v>84</v>
      </c>
      <c r="D35">
        <v>10.1</v>
      </c>
    </row>
    <row r="36" spans="3:4" x14ac:dyDescent="0.35">
      <c r="C36" t="s">
        <v>88</v>
      </c>
      <c r="D36">
        <v>6.5</v>
      </c>
    </row>
    <row r="37" spans="3:4" x14ac:dyDescent="0.35">
      <c r="C37" t="s">
        <v>25</v>
      </c>
      <c r="D37">
        <v>25.6</v>
      </c>
    </row>
    <row r="38" spans="3:4" x14ac:dyDescent="0.35">
      <c r="C38" t="s">
        <v>26</v>
      </c>
      <c r="D38">
        <v>7.9</v>
      </c>
    </row>
    <row r="39" spans="3:4" x14ac:dyDescent="0.35">
      <c r="C39" t="s">
        <v>85</v>
      </c>
      <c r="D39">
        <v>5</v>
      </c>
    </row>
    <row r="40" spans="3:4" x14ac:dyDescent="0.35">
      <c r="C40" t="s">
        <v>35</v>
      </c>
      <c r="D40">
        <v>58</v>
      </c>
    </row>
    <row r="41" spans="3:4" x14ac:dyDescent="0.35">
      <c r="C41" t="s">
        <v>86</v>
      </c>
      <c r="D41">
        <v>18.2</v>
      </c>
    </row>
    <row r="42" spans="3:4" x14ac:dyDescent="0.35">
      <c r="C42" t="s">
        <v>87</v>
      </c>
      <c r="D42">
        <v>7.9</v>
      </c>
    </row>
  </sheetData>
  <sheetProtection algorithmName="SHA-512" hashValue="j53JprIMya633q+KOLec1whzLvFT/iw54ZJBMkUOxliahOFkaBrw5R+ZgIcCXBktmVN2qNuKeNZKJRL7yzV6kQ==" saltValue="PLZlh79fEJcl7JTbLbIyJQ==" spinCount="100000" sheet="1" objects="1" scenarios="1"/>
  <autoFilter ref="C1:D1">
    <sortState ref="C2:D42">
      <sortCondition ref="C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Vejledning</vt:lpstr>
      <vt:lpstr>Forundersøgelse</vt:lpstr>
      <vt:lpstr>Restaurering</vt:lpstr>
      <vt:lpstr>Efterbehandling</vt:lpstr>
      <vt:lpstr>Referenceværdier</vt:lpstr>
      <vt:lpstr>Rullelister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Jensen</dc:creator>
  <cp:lastModifiedBy>Maria Jensen</cp:lastModifiedBy>
  <dcterms:created xsi:type="dcterms:W3CDTF">2023-07-17T12:52:47Z</dcterms:created>
  <dcterms:modified xsi:type="dcterms:W3CDTF">2023-07-20T08:26:08Z</dcterms:modified>
</cp:coreProperties>
</file>