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Denne_projektmappe"/>
  <mc:AlternateContent xmlns:mc="http://schemas.openxmlformats.org/markup-compatibility/2006">
    <mc:Choice Requires="x15">
      <x15ac:absPath xmlns:x15ac="http://schemas.microsoft.com/office/spreadsheetml/2010/11/ac" url="F:\MST\MV Kvorning Klimalavbundsprojekt - 2 offentlighedsfase\"/>
    </mc:Choice>
  </mc:AlternateContent>
  <xr:revisionPtr revIDLastSave="0" documentId="8_{128CF0B5-CC65-40CA-A736-373854DCC30A}" xr6:coauthVersionLast="36" xr6:coauthVersionMax="36" xr10:uidLastSave="{00000000-0000-0000-0000-000000000000}"/>
  <bookViews>
    <workbookView xWindow="-30825" yWindow="-2805" windowWidth="30930" windowHeight="16890" tabRatio="695" activeTab="1" xr2:uid="{00000000-000D-0000-FFFF-FFFF00000000}"/>
  </bookViews>
  <sheets>
    <sheet name="Forside" sheetId="6" r:id="rId1"/>
    <sheet name="Fosforrisikovurdering kystvande" sheetId="5" r:id="rId2"/>
    <sheet name="Korrektion hvis nedstrøms sø" sheetId="1" r:id="rId3"/>
    <sheet name="Fosforrisikovurdering søer" sheetId="7" r:id="rId4"/>
    <sheet name="Rullelister mv." sheetId="4" r:id="rId5"/>
    <sheet name="Belastning sø" sheetId="10" state="hidden" r:id="rId6"/>
    <sheet name="Tilstande sø" sheetId="9" state="hidden" r:id="rId7"/>
  </sheets>
  <definedNames>
    <definedName name="_xlnm._FilterDatabase" localSheetId="5" hidden="1">'Belastning sø'!$A$2:$Z$426</definedName>
    <definedName name="_xlnm._FilterDatabase" localSheetId="4" hidden="1">'Rullelister mv.'!$A$1:$B$111</definedName>
    <definedName name="_xlnm._FilterDatabase" localSheetId="6" hidden="1">'Tilstande sø'!$A$2:$GY$988</definedName>
    <definedName name="dbg_fra">#REF!</definedName>
    <definedName name="dbg_point">#REF!</definedName>
    <definedName name="dbg_til">#REF!</definedName>
    <definedName name="Nedre_grænse">#REF!</definedName>
    <definedName name="Point">#REF!</definedName>
    <definedName name="Øvre_græns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F30" i="7" l="1"/>
  <c r="K11" i="1" l="1"/>
  <c r="K9" i="1" l="1"/>
  <c r="K20" i="1" l="1"/>
  <c r="F6" i="7" l="1"/>
  <c r="F28" i="7"/>
  <c r="F26" i="7"/>
  <c r="F24" i="7"/>
  <c r="F22" i="7"/>
  <c r="F20" i="7"/>
  <c r="F18" i="7"/>
  <c r="F16" i="7"/>
  <c r="F14" i="7"/>
  <c r="E12" i="7"/>
  <c r="F12" i="7" s="1"/>
  <c r="E10" i="7"/>
  <c r="F10" i="7" s="1"/>
  <c r="E8" i="7"/>
  <c r="F8" i="7" s="1"/>
  <c r="D7" i="1"/>
  <c r="G5" i="1"/>
  <c r="F39" i="7" l="1"/>
  <c r="F41" i="7"/>
  <c r="H68" i="7"/>
  <c r="F58" i="7"/>
  <c r="H66" i="7"/>
  <c r="F56" i="7"/>
  <c r="F54" i="7"/>
  <c r="H62" i="7"/>
  <c r="F52" i="7"/>
  <c r="H60" i="7"/>
  <c r="F48" i="7"/>
  <c r="H58" i="7"/>
  <c r="F35" i="7"/>
  <c r="F36" i="7" s="1"/>
  <c r="H56" i="7"/>
  <c r="H54" i="7"/>
  <c r="H52" i="7"/>
  <c r="H48" i="7"/>
  <c r="F68" i="7"/>
  <c r="F62" i="7"/>
  <c r="F60" i="7"/>
  <c r="H50" i="7"/>
  <c r="H64" i="7"/>
  <c r="F66" i="7"/>
  <c r="F64" i="7"/>
  <c r="D9" i="1"/>
  <c r="D20" i="1" s="1"/>
  <c r="D11" i="1"/>
  <c r="D28" i="5" l="1"/>
  <c r="D9" i="5"/>
  <c r="D24" i="5" s="1"/>
  <c r="D26" i="5" s="1"/>
  <c r="D15" i="5" l="1"/>
  <c r="D17" i="5" s="1"/>
  <c r="K22" i="1"/>
  <c r="D22" i="1" l="1"/>
</calcChain>
</file>

<file path=xl/sharedStrings.xml><?xml version="1.0" encoding="utf-8"?>
<sst xmlns="http://schemas.openxmlformats.org/spreadsheetml/2006/main" count="28697" uniqueCount="2358">
  <si>
    <t>Navn</t>
  </si>
  <si>
    <t>Blegsø</t>
  </si>
  <si>
    <t>Dybvad Sø</t>
  </si>
  <si>
    <t>Sokland</t>
  </si>
  <si>
    <t>Tofte Sø</t>
  </si>
  <si>
    <t>Vandet Sø</t>
  </si>
  <si>
    <t>Barnsø</t>
  </si>
  <si>
    <t>Bønstrup Sø</t>
  </si>
  <si>
    <t>Fidde Sø</t>
  </si>
  <si>
    <t>Filsø - Mellemsø</t>
  </si>
  <si>
    <t>Filsø - Søndersø</t>
  </si>
  <si>
    <t>Fåresø</t>
  </si>
  <si>
    <t>Grovsø</t>
  </si>
  <si>
    <t>Grærup Langsø</t>
  </si>
  <si>
    <t>Jels Midtsø</t>
  </si>
  <si>
    <t>Jels Nedersø</t>
  </si>
  <si>
    <t>Jels Oversø</t>
  </si>
  <si>
    <t>Karlsgårde Sø</t>
  </si>
  <si>
    <t>Kvie Sø</t>
  </si>
  <si>
    <t>Lakolk Sø</t>
  </si>
  <si>
    <t>Marbæk Sø - Vest</t>
  </si>
  <si>
    <t>Munkesø</t>
  </si>
  <si>
    <t>Søgård Sø</t>
  </si>
  <si>
    <t>Ødis Sø</t>
  </si>
  <si>
    <t>Ål Præstesø</t>
  </si>
  <si>
    <t>Agsø</t>
  </si>
  <si>
    <t>Bankel Sø</t>
  </si>
  <si>
    <t>Dons Nørresø</t>
  </si>
  <si>
    <t>Dons Søndersø</t>
  </si>
  <si>
    <t>Ejsbøl Sø</t>
  </si>
  <si>
    <t>Engelsholm Sø</t>
  </si>
  <si>
    <t>Farresdam</t>
  </si>
  <si>
    <t>Fuglsø</t>
  </si>
  <si>
    <t>Fårup Sø</t>
  </si>
  <si>
    <t>Grarup Sø</t>
  </si>
  <si>
    <t>Gråsten Slotssø</t>
  </si>
  <si>
    <t>Haderslev Dam</t>
  </si>
  <si>
    <t>Hejlskov Sø</t>
  </si>
  <si>
    <t>Hindemaj</t>
  </si>
  <si>
    <t>Ketting Nor</t>
  </si>
  <si>
    <t>Kær Vig</t>
  </si>
  <si>
    <t>Lillehav</t>
  </si>
  <si>
    <t>Mjang Dam</t>
  </si>
  <si>
    <t>Mjels Sø</t>
  </si>
  <si>
    <t>Nordborg Sø</t>
  </si>
  <si>
    <t>Oldenor</t>
  </si>
  <si>
    <t>Pamhule Sø</t>
  </si>
  <si>
    <t>Rands Fjord</t>
  </si>
  <si>
    <t>Sandbjerg Mølledam</t>
  </si>
  <si>
    <t>Skær Sø</t>
  </si>
  <si>
    <t>Slivsø</t>
  </si>
  <si>
    <t>Solkær Enge</t>
  </si>
  <si>
    <t>Stallerup Sø</t>
  </si>
  <si>
    <t>Stevning Dam</t>
  </si>
  <si>
    <t>Søndermose</t>
  </si>
  <si>
    <t>Varnæs Skovsø</t>
  </si>
  <si>
    <t>Vedbøl Sø</t>
  </si>
  <si>
    <t>Vælddam</t>
  </si>
  <si>
    <t>Bøjden Nor, sydlige del</t>
  </si>
  <si>
    <t>Flægen v. Eskør Inddæmning</t>
  </si>
  <si>
    <t>Føns Vang</t>
  </si>
  <si>
    <t>Nordby Sø</t>
  </si>
  <si>
    <t>Strandsø på Svinø</t>
  </si>
  <si>
    <t>Søholm Sø</t>
  </si>
  <si>
    <t>Sønderby Sø</t>
  </si>
  <si>
    <t>Vestersjø, Lyø</t>
  </si>
  <si>
    <t>Vitsø Nor</t>
  </si>
  <si>
    <t>Wedellsborg Hoved</t>
  </si>
  <si>
    <t>Arreskov Sø</t>
  </si>
  <si>
    <t>Brændegård Sø</t>
  </si>
  <si>
    <t>Dallund Sø</t>
  </si>
  <si>
    <t>Fjellerup Sø</t>
  </si>
  <si>
    <t>Langesø</t>
  </si>
  <si>
    <t>Nr. Søby Sø</t>
  </si>
  <si>
    <t>Nørresø</t>
  </si>
  <si>
    <t>Ringe Sø</t>
  </si>
  <si>
    <t>Sortesø</t>
  </si>
  <si>
    <t>Store Øresø</t>
  </si>
  <si>
    <t>Søbo Sø</t>
  </si>
  <si>
    <t>Botofte Skovmose</t>
  </si>
  <si>
    <t>Gammelmølle Sø</t>
  </si>
  <si>
    <t>Hjulby Sø</t>
  </si>
  <si>
    <t>Keldsnor</t>
  </si>
  <si>
    <t>Kobbermose</t>
  </si>
  <si>
    <t>Vomme Sø</t>
  </si>
  <si>
    <t>Østerø Sø</t>
  </si>
  <si>
    <t>Gudme Sø</t>
  </si>
  <si>
    <t>Hovedsø, Avernakø</t>
  </si>
  <si>
    <t>Hvidkilde Sø</t>
  </si>
  <si>
    <t>Klisenor</t>
  </si>
  <si>
    <t>Nakkebølle Inddæmning</t>
  </si>
  <si>
    <t>Nørreballe Nor</t>
  </si>
  <si>
    <t>Ollerup Sø</t>
  </si>
  <si>
    <t>Skanodde Sø, Avernakø</t>
  </si>
  <si>
    <t>Sundet, Fåborg</t>
  </si>
  <si>
    <t>Sørup Sø</t>
  </si>
  <si>
    <t>Tranekær Borgsø</t>
  </si>
  <si>
    <t>Arup Vejle</t>
  </si>
  <si>
    <t>Bjørnkær</t>
  </si>
  <si>
    <t>Borbjerg Møllesø</t>
  </si>
  <si>
    <t>Bredmose Fjends</t>
  </si>
  <si>
    <t>Brokholm Sø</t>
  </si>
  <si>
    <t>Bølling Sø</t>
  </si>
  <si>
    <t>Doverkil</t>
  </si>
  <si>
    <t>Ferring Sø</t>
  </si>
  <si>
    <t>Flade Sø</t>
  </si>
  <si>
    <t>Flyndersø nordlige del</t>
  </si>
  <si>
    <t>Flyndersø sydlige del</t>
  </si>
  <si>
    <t>Fussing Sø</t>
  </si>
  <si>
    <t>Førby Sø</t>
  </si>
  <si>
    <t>Glenstrup Sø</t>
  </si>
  <si>
    <t>Glombak</t>
  </si>
  <si>
    <t>Grynderup Sø</t>
  </si>
  <si>
    <t>Hauge Sø</t>
  </si>
  <si>
    <t>Helle Sø</t>
  </si>
  <si>
    <t>Hjerk Nor</t>
  </si>
  <si>
    <t>Holmgård Sø</t>
  </si>
  <si>
    <t>Horn Sø</t>
  </si>
  <si>
    <t>Hygum Nor</t>
  </si>
  <si>
    <t>Hærup Sø</t>
  </si>
  <si>
    <t>Jølby Nor</t>
  </si>
  <si>
    <t>Kallerup Kær</t>
  </si>
  <si>
    <t>Kilen</t>
  </si>
  <si>
    <t>Klejtrup Sø</t>
  </si>
  <si>
    <t>Klokkerholm Møllesø</t>
  </si>
  <si>
    <t>Kås Sø</t>
  </si>
  <si>
    <t>Legind Sø</t>
  </si>
  <si>
    <t>Lemvig Sø</t>
  </si>
  <si>
    <t>Louns Sø</t>
  </si>
  <si>
    <t>Lund Fjord</t>
  </si>
  <si>
    <t>Lønnerup Fjord</t>
  </si>
  <si>
    <t>Mellemvese</t>
  </si>
  <si>
    <t>Mollerup Sø</t>
  </si>
  <si>
    <t>Movsø</t>
  </si>
  <si>
    <t>Navn Sø</t>
  </si>
  <si>
    <t>Nipgård Sø</t>
  </si>
  <si>
    <t>Noret</t>
  </si>
  <si>
    <t>Nørhå Sø</t>
  </si>
  <si>
    <t>Nørremose Sø</t>
  </si>
  <si>
    <t>Nørrevese</t>
  </si>
  <si>
    <t>Ove Sø</t>
  </si>
  <si>
    <t>Rettrupkær Sø</t>
  </si>
  <si>
    <t>Rodenbjerg Sø</t>
  </si>
  <si>
    <t>Rødsø</t>
  </si>
  <si>
    <t>Selbjerg Vejle</t>
  </si>
  <si>
    <t>Sjørup Sø</t>
  </si>
  <si>
    <t>Skalle Sø</t>
  </si>
  <si>
    <t>Smalby Sø, vest</t>
  </si>
  <si>
    <t>Smalby Sø, øst</t>
  </si>
  <si>
    <t>Smedshave vese</t>
  </si>
  <si>
    <t>Spøttrup Sø</t>
  </si>
  <si>
    <t>Stubbergård Sø</t>
  </si>
  <si>
    <t>Suldrup Sø</t>
  </si>
  <si>
    <t>Sundby Sø</t>
  </si>
  <si>
    <t>Sø vest for Arup Vejle</t>
  </si>
  <si>
    <t>Sønder Lem Vig</t>
  </si>
  <si>
    <t>Søndervese</t>
  </si>
  <si>
    <t>Teglsø</t>
  </si>
  <si>
    <t>Tjele Langsø</t>
  </si>
  <si>
    <t>Tværmose</t>
  </si>
  <si>
    <t>Ulvedybet</t>
  </si>
  <si>
    <t>Vansø</t>
  </si>
  <si>
    <t>Villerslev Mose</t>
  </si>
  <si>
    <t>Vilsted Sø</t>
  </si>
  <si>
    <t>Vullum Sø</t>
  </si>
  <si>
    <t>Ørslevkloster Sø</t>
  </si>
  <si>
    <t>Ørum Sø</t>
  </si>
  <si>
    <t>Østerild Fjord</t>
  </si>
  <si>
    <t>Hobro Vesterfjord</t>
  </si>
  <si>
    <t>Kielstrup Sø</t>
  </si>
  <si>
    <t>Kjellerup sø</t>
  </si>
  <si>
    <t>Byn</t>
  </si>
  <si>
    <t>Gødstrup Sø</t>
  </si>
  <si>
    <t>Holstebro Vandkraftsø</t>
  </si>
  <si>
    <t>Husby Sø</t>
  </si>
  <si>
    <t>Indfjorden</t>
  </si>
  <si>
    <t>Nørre Sø</t>
  </si>
  <si>
    <t>Sunds Sø</t>
  </si>
  <si>
    <t>Søndersund</t>
  </si>
  <si>
    <t>Tang Sø</t>
  </si>
  <si>
    <t>Alling Sø</t>
  </si>
  <si>
    <t>Allinggård Sø</t>
  </si>
  <si>
    <t>Almind Sø</t>
  </si>
  <si>
    <t>Avnsø</t>
  </si>
  <si>
    <t>Birksø/Ry Lillesø</t>
  </si>
  <si>
    <t>Borre Sø</t>
  </si>
  <si>
    <t>Brassø</t>
  </si>
  <si>
    <t>Bredvad Sø</t>
  </si>
  <si>
    <t>Bryrup Langsø</t>
  </si>
  <si>
    <t>Ellesø</t>
  </si>
  <si>
    <t>Engetved Sø</t>
  </si>
  <si>
    <t>Frøsø</t>
  </si>
  <si>
    <t>Grane Langsø</t>
  </si>
  <si>
    <t>Gudensø</t>
  </si>
  <si>
    <t>Hald Sø</t>
  </si>
  <si>
    <t>Halle Sø</t>
  </si>
  <si>
    <t>Hals Sø</t>
  </si>
  <si>
    <t>Hinge Sø</t>
  </si>
  <si>
    <t>Hummel Sø</t>
  </si>
  <si>
    <t>Hund Sø</t>
  </si>
  <si>
    <t>Jenskær</t>
  </si>
  <si>
    <t>Julsø</t>
  </si>
  <si>
    <t>Kalgård Sø</t>
  </si>
  <si>
    <t>Karlsø</t>
  </si>
  <si>
    <t>Knud Sø</t>
  </si>
  <si>
    <t>Kolsø</t>
  </si>
  <si>
    <t>Kongsø</t>
  </si>
  <si>
    <t>Kul Sø</t>
  </si>
  <si>
    <t>Kvind Sø</t>
  </si>
  <si>
    <t>Køge Sø</t>
  </si>
  <si>
    <t>Langå Sø</t>
  </si>
  <si>
    <t>Loldrup Sø</t>
  </si>
  <si>
    <t>Lyngsø</t>
  </si>
  <si>
    <t>Mossø</t>
  </si>
  <si>
    <t>Mørke Mose, nord</t>
  </si>
  <si>
    <t>Mørke Mose, syd</t>
  </si>
  <si>
    <t>Mørksø N f. Salten Lang</t>
  </si>
  <si>
    <t>Naldal Sø</t>
  </si>
  <si>
    <t>Ormstrup Sø</t>
  </si>
  <si>
    <t>Porskjær v. Nim</t>
  </si>
  <si>
    <t>Ravn Sø</t>
  </si>
  <si>
    <t>Ring Sø</t>
  </si>
  <si>
    <t>Rævsø</t>
  </si>
  <si>
    <t>Rødding Sø</t>
  </si>
  <si>
    <t>Salten Langsø</t>
  </si>
  <si>
    <t>Silkeborg Langsø midt</t>
  </si>
  <si>
    <t>Silkeborg Langsø øst</t>
  </si>
  <si>
    <t>Skanderborg Lillesø</t>
  </si>
  <si>
    <t>Skanderborg Sø</t>
  </si>
  <si>
    <t>Slåen Sø</t>
  </si>
  <si>
    <t>Smørmose</t>
  </si>
  <si>
    <t>Stigsholm Sø</t>
  </si>
  <si>
    <t>Søbygård Sø</t>
  </si>
  <si>
    <t>Tange Sø</t>
  </si>
  <si>
    <t>Thorsø</t>
  </si>
  <si>
    <t>Torup Sø</t>
  </si>
  <si>
    <t>Tranevig</t>
  </si>
  <si>
    <t>Tåning Sø</t>
  </si>
  <si>
    <t>Vedsø, Nonbo</t>
  </si>
  <si>
    <t>Vedsø, Rindsholm</t>
  </si>
  <si>
    <t>Vejlbo Mose</t>
  </si>
  <si>
    <t>Vejlsø</t>
  </si>
  <si>
    <t>Velling Igelsø</t>
  </si>
  <si>
    <t>Veng Sø</t>
  </si>
  <si>
    <t>Vessø</t>
  </si>
  <si>
    <t>Vestbirk Sø</t>
  </si>
  <si>
    <t>Viborg Nørresø</t>
  </si>
  <si>
    <t>Viborg Søndersø</t>
  </si>
  <si>
    <t>Vintmølle Sø</t>
  </si>
  <si>
    <t>Vrold Sø</t>
  </si>
  <si>
    <t>Væng Sø</t>
  </si>
  <si>
    <t>Ørn Sø</t>
  </si>
  <si>
    <t>Bogens Sø</t>
  </si>
  <si>
    <t>Dråby Sø</t>
  </si>
  <si>
    <t>Dystrup Sø</t>
  </si>
  <si>
    <t>Gjesing Mose</t>
  </si>
  <si>
    <t>Løvenholm Langsø</t>
  </si>
  <si>
    <t>Ramten Sø</t>
  </si>
  <si>
    <t>Rugård Nørresø</t>
  </si>
  <si>
    <t>Rugård Søndersø</t>
  </si>
  <si>
    <t>Rugård Østersø</t>
  </si>
  <si>
    <t>Stubbe Sø</t>
  </si>
  <si>
    <t>Tronholm Sø</t>
  </si>
  <si>
    <t>Ulstrup Langsø</t>
  </si>
  <si>
    <t>Vallum Sø</t>
  </si>
  <si>
    <t>Øje Sø</t>
  </si>
  <si>
    <t>Brabrand Sø</t>
  </si>
  <si>
    <t>Egå Engsø</t>
  </si>
  <si>
    <t>Lading Sø</t>
  </si>
  <si>
    <t>Stilling-Solbjerg Sø</t>
  </si>
  <si>
    <t>Stormose v. Mundelstrup</t>
  </si>
  <si>
    <t>Tillerup Sø</t>
  </si>
  <si>
    <t>Tåstrup Sø</t>
  </si>
  <si>
    <t>Årslev Engsø</t>
  </si>
  <si>
    <t>Ejstrup Sø</t>
  </si>
  <si>
    <t>Ensø</t>
  </si>
  <si>
    <t>Hampen Sø</t>
  </si>
  <si>
    <t>Hastrup Sø</t>
  </si>
  <si>
    <t>Kul Sø, Troldhede</t>
  </si>
  <si>
    <t>Kulsø, Nr. Snede</t>
  </si>
  <si>
    <t>Mellem dyb - Vest Stadil Fjord</t>
  </si>
  <si>
    <t>Mes Sø</t>
  </si>
  <si>
    <t>Neder Sø</t>
  </si>
  <si>
    <t>Nordredyb - Vest Stadil Fjord</t>
  </si>
  <si>
    <t>Nymindestrømmen 1</t>
  </si>
  <si>
    <t>Nymindestrømmen 2</t>
  </si>
  <si>
    <t>Nymindestrømmen 3</t>
  </si>
  <si>
    <t>Nymindestrømmen 5</t>
  </si>
  <si>
    <t>Rørbæk Lillesø</t>
  </si>
  <si>
    <t>Rørbæk Sø</t>
  </si>
  <si>
    <t>Stadil Fjord</t>
  </si>
  <si>
    <t>Svanholm Sø</t>
  </si>
  <si>
    <t>Søby Sø</t>
  </si>
  <si>
    <t>Søndredyb - Vest Stadil Fjord</t>
  </si>
  <si>
    <t>Værn Sande</t>
  </si>
  <si>
    <t>Bygholm Sø</t>
  </si>
  <si>
    <t>Dallerup Sø</t>
  </si>
  <si>
    <t>Nørrestrand</t>
  </si>
  <si>
    <t>Tebstrup Sø</t>
  </si>
  <si>
    <t>Torp Sø</t>
  </si>
  <si>
    <t>Avnsø v. Svebølle</t>
  </si>
  <si>
    <t>Bliden</t>
  </si>
  <si>
    <t>Brændeløkke Dam</t>
  </si>
  <si>
    <t>Dybesø</t>
  </si>
  <si>
    <t>Dyssemose</t>
  </si>
  <si>
    <t>Etdam</t>
  </si>
  <si>
    <t>Flyndersø</t>
  </si>
  <si>
    <t>Grevens Sø</t>
  </si>
  <si>
    <t>Gudmindrup Mose</t>
  </si>
  <si>
    <t>Højby Sø</t>
  </si>
  <si>
    <t>Madesø</t>
  </si>
  <si>
    <t>Rajemose</t>
  </si>
  <si>
    <t>Saltbæk Vig</t>
  </si>
  <si>
    <t>Skarresø</t>
  </si>
  <si>
    <t>Sø i Rævemose</t>
  </si>
  <si>
    <t>Sø ved Lille Åmose</t>
  </si>
  <si>
    <t>Sømose</t>
  </si>
  <si>
    <t>Tidam</t>
  </si>
  <si>
    <t>Tissø</t>
  </si>
  <si>
    <t>Arresø</t>
  </si>
  <si>
    <t>Avnsø v. Kirke Hvalsø</t>
  </si>
  <si>
    <t>Buesø</t>
  </si>
  <si>
    <t>Buresø</t>
  </si>
  <si>
    <t>Ellinge Sø</t>
  </si>
  <si>
    <t>Eskilsø Rørmose</t>
  </si>
  <si>
    <t>Favrholm Sø</t>
  </si>
  <si>
    <t>Frederiksborg Slotssø</t>
  </si>
  <si>
    <t>Fuglesø, Bognæs</t>
  </si>
  <si>
    <t>Fuglesø, Stenløse</t>
  </si>
  <si>
    <t>Gundsømagle Sø</t>
  </si>
  <si>
    <t>Holløse Bredning</t>
  </si>
  <si>
    <t>Hovvig</t>
  </si>
  <si>
    <t>Kornerup Sø</t>
  </si>
  <si>
    <t>Lille Kattinge Sø</t>
  </si>
  <si>
    <t>Løjesø</t>
  </si>
  <si>
    <t>Maglesø v. Brorfelde</t>
  </si>
  <si>
    <t>Porsemose</t>
  </si>
  <si>
    <t>Ramsø</t>
  </si>
  <si>
    <t>Selsø Sø</t>
  </si>
  <si>
    <t>Skallemose</t>
  </si>
  <si>
    <t>Solbjerg Engsø</t>
  </si>
  <si>
    <t>Store Gribsø</t>
  </si>
  <si>
    <t>Store Kattinge Sø</t>
  </si>
  <si>
    <t>Stormosen</t>
  </si>
  <si>
    <t>Strødam Engsø</t>
  </si>
  <si>
    <t>Strølille Gravsø</t>
  </si>
  <si>
    <t>Svogerslev Sø</t>
  </si>
  <si>
    <t>Søndersø</t>
  </si>
  <si>
    <t>Teglgård Sø</t>
  </si>
  <si>
    <t>Torbenfeld Sø</t>
  </si>
  <si>
    <t>Veksømose Sø</t>
  </si>
  <si>
    <t>Bagsværd Sø</t>
  </si>
  <si>
    <t>Bastrup Sø</t>
  </si>
  <si>
    <t>Birkerød Sø</t>
  </si>
  <si>
    <t>Bondedam</t>
  </si>
  <si>
    <t>Bøgeholm Sø</t>
  </si>
  <si>
    <t>Bøllemose</t>
  </si>
  <si>
    <t>Damhus Sø</t>
  </si>
  <si>
    <t>Donse Storedam</t>
  </si>
  <si>
    <t>Emdrup Sø</t>
  </si>
  <si>
    <t>Esrum Sø</t>
  </si>
  <si>
    <t>Farum Sø</t>
  </si>
  <si>
    <t>Furesø</t>
  </si>
  <si>
    <t>Gentofte Sø</t>
  </si>
  <si>
    <t>Gurre Sø</t>
  </si>
  <si>
    <t>Hornbæk Sø</t>
  </si>
  <si>
    <t>Hørsholm Slotssø</t>
  </si>
  <si>
    <t>Klaresø</t>
  </si>
  <si>
    <t>Kobberdam</t>
  </si>
  <si>
    <t>Lillesø</t>
  </si>
  <si>
    <t>Lyngby Sø</t>
  </si>
  <si>
    <t>Løgsø</t>
  </si>
  <si>
    <t>Sankt Jørgens Sø Nord</t>
  </si>
  <si>
    <t>Sankt Jørgens Sø Syd</t>
  </si>
  <si>
    <t>Sjælsø</t>
  </si>
  <si>
    <t>Skåningedam</t>
  </si>
  <si>
    <t>Sortedams Sø Nord</t>
  </si>
  <si>
    <t>Store Stubbesø</t>
  </si>
  <si>
    <t>Søllerød Sø</t>
  </si>
  <si>
    <t>Utterslev Mose</t>
  </si>
  <si>
    <t>Vejlesø</t>
  </si>
  <si>
    <t>Birkedam</t>
  </si>
  <si>
    <t>Borup Sø</t>
  </si>
  <si>
    <t>Dalby Sø</t>
  </si>
  <si>
    <t>Ejlemade Sø</t>
  </si>
  <si>
    <t>Flintesø</t>
  </si>
  <si>
    <t>Gjorslev Møllesø</t>
  </si>
  <si>
    <t>Grønjordssø</t>
  </si>
  <si>
    <t>Hejresø</t>
  </si>
  <si>
    <t>Holmesø</t>
  </si>
  <si>
    <t>Jægersø</t>
  </si>
  <si>
    <t>Karlstrup Sø</t>
  </si>
  <si>
    <t>Kimmerslev Sø</t>
  </si>
  <si>
    <t>Lille Vejlesø</t>
  </si>
  <si>
    <t>Maglebæk Sø</t>
  </si>
  <si>
    <t>Nymølle Sø S</t>
  </si>
  <si>
    <t>Ringebæk Sø</t>
  </si>
  <si>
    <t>Stubbesø</t>
  </si>
  <si>
    <t>Ulse Sø</t>
  </si>
  <si>
    <t>Bavelse Sø</t>
  </si>
  <si>
    <t>Blødemade Sø</t>
  </si>
  <si>
    <t>Bonderup Mose</t>
  </si>
  <si>
    <t>Bromme Lillesø</t>
  </si>
  <si>
    <t>Bromme Maglesø</t>
  </si>
  <si>
    <t>Engsø v. Jystrup</t>
  </si>
  <si>
    <t>Fladet</t>
  </si>
  <si>
    <t>Flasken</t>
  </si>
  <si>
    <t>Gisselfeld Sø</t>
  </si>
  <si>
    <t>Glumsø Sø</t>
  </si>
  <si>
    <t>Gyrstinge Sø</t>
  </si>
  <si>
    <t>Gødstrup Engsø</t>
  </si>
  <si>
    <t>Gørlev Sø</t>
  </si>
  <si>
    <t>Haraldsted Lillesø</t>
  </si>
  <si>
    <t>Hejrede Sø</t>
  </si>
  <si>
    <t>Hvidsø</t>
  </si>
  <si>
    <t>Jystrup Sø</t>
  </si>
  <si>
    <t>Kongskilde Møllesø</t>
  </si>
  <si>
    <t>Korsgård Sø</t>
  </si>
  <si>
    <t>Lejsø</t>
  </si>
  <si>
    <t>Magleby Lung</t>
  </si>
  <si>
    <t>Maribo Søndersø</t>
  </si>
  <si>
    <t>Mortenstrup Sø</t>
  </si>
  <si>
    <t>Møllesø, Falster</t>
  </si>
  <si>
    <t>Nakskov Indrefjord</t>
  </si>
  <si>
    <t>Nielstrup Sø v. Bregentved</t>
  </si>
  <si>
    <t>Nysø v. Slagelse</t>
  </si>
  <si>
    <t>Nørremose</t>
  </si>
  <si>
    <t>Omø Sø</t>
  </si>
  <si>
    <t>Pedersborg Sø</t>
  </si>
  <si>
    <t>Rosengård sø</t>
  </si>
  <si>
    <t>Røgbølle Sø</t>
  </si>
  <si>
    <t>Sivdam</t>
  </si>
  <si>
    <t>Skage Sø</t>
  </si>
  <si>
    <t>Skudeløbet</t>
  </si>
  <si>
    <t>Sorø Sø</t>
  </si>
  <si>
    <t>Strandby Sø</t>
  </si>
  <si>
    <t>Svenstrup Lergrav</t>
  </si>
  <si>
    <t>Tårnholm Sø</t>
  </si>
  <si>
    <t>Søgård Sø v. Herlufmagle</t>
  </si>
  <si>
    <t>Sørup Sø v. Vetterslev</t>
  </si>
  <si>
    <t>Søtorup Sø</t>
  </si>
  <si>
    <t>Tuel Sø</t>
  </si>
  <si>
    <t>Tystrup Sø</t>
  </si>
  <si>
    <t>Ulvsmose</t>
  </si>
  <si>
    <t>Valsølille Sø</t>
  </si>
  <si>
    <t>Vedsø vest for Sorø</t>
  </si>
  <si>
    <t>Vesterborg Sø</t>
  </si>
  <si>
    <t>Virket Sø</t>
  </si>
  <si>
    <t>Aborresø</t>
  </si>
  <si>
    <t>Busemarke Mose</t>
  </si>
  <si>
    <t>Even</t>
  </si>
  <si>
    <t>Hunosø</t>
  </si>
  <si>
    <t>Liselund Søer 5 (Skriversøen)</t>
  </si>
  <si>
    <t>Snesere Sø</t>
  </si>
  <si>
    <t>Stengård Sø</t>
  </si>
  <si>
    <t>Store Geddesø</t>
  </si>
  <si>
    <t>Sø N. for Stege</t>
  </si>
  <si>
    <t>Bastemose</t>
  </si>
  <si>
    <t>Dammemose</t>
  </si>
  <si>
    <t>Hammersø</t>
  </si>
  <si>
    <t>Hundsemyre</t>
  </si>
  <si>
    <t>Kaolingraven</t>
  </si>
  <si>
    <t>Ølene</t>
  </si>
  <si>
    <t>Åremyre</t>
  </si>
  <si>
    <t>Hostrup Sø</t>
  </si>
  <si>
    <t>Kruså Møllesø</t>
  </si>
  <si>
    <t>Lille Søgård Sø</t>
  </si>
  <si>
    <t>Råstofsø NØ for Rødekro (G36)</t>
  </si>
  <si>
    <t>Store Søgård Sø</t>
  </si>
  <si>
    <t>Grubevande</t>
  </si>
  <si>
    <t>Silkeborg Langsø vest</t>
  </si>
  <si>
    <t>Søens navn =</t>
  </si>
  <si>
    <r>
      <t>N</t>
    </r>
    <r>
      <rPr>
        <vertAlign val="subscript"/>
        <sz val="11"/>
        <color theme="1"/>
        <rFont val="Calibri"/>
        <family val="2"/>
        <scheme val="minor"/>
      </rPr>
      <t>ret</t>
    </r>
    <r>
      <rPr>
        <sz val="11"/>
        <color theme="1"/>
        <rFont val="Calibri"/>
        <family val="2"/>
        <scheme val="minor"/>
      </rPr>
      <t>(%) =</t>
    </r>
  </si>
  <si>
    <t>Opholdstid (år)</t>
  </si>
  <si>
    <r>
      <t>P</t>
    </r>
    <r>
      <rPr>
        <vertAlign val="subscript"/>
        <sz val="11"/>
        <color theme="1"/>
        <rFont val="Calibri"/>
        <family val="2"/>
        <scheme val="minor"/>
      </rPr>
      <t>ret</t>
    </r>
    <r>
      <rPr>
        <sz val="11"/>
        <color theme="1"/>
        <rFont val="Calibri"/>
        <family val="2"/>
        <scheme val="minor"/>
      </rPr>
      <t>(%) =</t>
    </r>
  </si>
  <si>
    <t>Årlig (%) kvælstofretention</t>
  </si>
  <si>
    <t>Årlig (%) fosforretention</t>
  </si>
  <si>
    <r>
      <t>T</t>
    </r>
    <r>
      <rPr>
        <vertAlign val="subscript"/>
        <sz val="11"/>
        <color theme="1"/>
        <rFont val="Calibri"/>
        <family val="2"/>
        <scheme val="minor"/>
      </rPr>
      <t>W</t>
    </r>
    <r>
      <rPr>
        <sz val="11"/>
        <color theme="1"/>
        <rFont val="Calibri"/>
        <family val="2"/>
        <scheme val="minor"/>
      </rPr>
      <t xml:space="preserve"> =</t>
    </r>
  </si>
  <si>
    <t>Nedstrøms sø</t>
  </si>
  <si>
    <t>Vådområdet</t>
  </si>
  <si>
    <t>N-retention =</t>
  </si>
  <si>
    <t xml:space="preserve">P-frigivelse = </t>
  </si>
  <si>
    <t>Korr. N-retention =</t>
  </si>
  <si>
    <t xml:space="preserve">Korr. P-frigivelse = </t>
  </si>
  <si>
    <t xml:space="preserve"> </t>
  </si>
  <si>
    <t>DK ID =</t>
  </si>
  <si>
    <t>Hovedvandopland</t>
  </si>
  <si>
    <t>Typologi</t>
  </si>
  <si>
    <t>Manuel beregning</t>
  </si>
  <si>
    <r>
      <t>N-retention før sø (kg N år</t>
    </r>
    <r>
      <rPr>
        <vertAlign val="superscript"/>
        <sz val="11"/>
        <color theme="1"/>
        <rFont val="Calibri"/>
        <family val="2"/>
        <scheme val="minor"/>
      </rPr>
      <t>-1</t>
    </r>
    <r>
      <rPr>
        <sz val="11"/>
        <color theme="1"/>
        <rFont val="Calibri"/>
        <family val="2"/>
        <scheme val="minor"/>
      </rPr>
      <t>)</t>
    </r>
  </si>
  <si>
    <r>
      <t>P-frigivelse før sø (kg P år</t>
    </r>
    <r>
      <rPr>
        <vertAlign val="superscript"/>
        <sz val="11"/>
        <color theme="1"/>
        <rFont val="Calibri"/>
        <family val="2"/>
        <scheme val="minor"/>
      </rPr>
      <t>-1</t>
    </r>
    <r>
      <rPr>
        <sz val="11"/>
        <color theme="1"/>
        <rFont val="Calibri"/>
        <family val="2"/>
        <scheme val="minor"/>
      </rPr>
      <t>)</t>
    </r>
  </si>
  <si>
    <r>
      <t>N-retention efter sø  (kg N år</t>
    </r>
    <r>
      <rPr>
        <vertAlign val="superscript"/>
        <sz val="11"/>
        <color theme="1"/>
        <rFont val="Calibri"/>
        <family val="2"/>
        <scheme val="minor"/>
      </rPr>
      <t>-1</t>
    </r>
    <r>
      <rPr>
        <sz val="11"/>
        <color theme="1"/>
        <rFont val="Calibri"/>
        <family val="2"/>
        <scheme val="minor"/>
      </rPr>
      <t>)</t>
    </r>
  </si>
  <si>
    <r>
      <t>P-frigivelse efter sø  (kg P år</t>
    </r>
    <r>
      <rPr>
        <vertAlign val="superscript"/>
        <sz val="11"/>
        <color theme="1"/>
        <rFont val="Calibri"/>
        <family val="2"/>
        <scheme val="minor"/>
      </rPr>
      <t>-1</t>
    </r>
    <r>
      <rPr>
        <sz val="11"/>
        <color theme="1"/>
        <rFont val="Calibri"/>
        <family val="2"/>
        <scheme val="minor"/>
      </rPr>
      <t>)</t>
    </r>
  </si>
  <si>
    <t>Vandområdenavn</t>
  </si>
  <si>
    <t>NP-vekselkurs (ton N pr. ton P)</t>
  </si>
  <si>
    <t>Aborg Minde Nor</t>
  </si>
  <si>
    <t>Als Fjord</t>
  </si>
  <si>
    <t>Als Sund</t>
  </si>
  <si>
    <t>Anholt</t>
  </si>
  <si>
    <t>Augustenborg Fjord</t>
  </si>
  <si>
    <t>Avnø Fjord</t>
  </si>
  <si>
    <t>Avnø Vig</t>
  </si>
  <si>
    <t>Basnæs Nor</t>
  </si>
  <si>
    <t>Bjørnholms Bugt, Riisgårde Bredning, Skive Fjord og Lovns Bredning</t>
  </si>
  <si>
    <t>Bredningen</t>
  </si>
  <si>
    <t>Det sydfynske Øhav</t>
  </si>
  <si>
    <t>Djursland Øst</t>
  </si>
  <si>
    <t>Dybsø Fjord</t>
  </si>
  <si>
    <t>Ebeltoft Vig</t>
  </si>
  <si>
    <t>Fakse Bugt</t>
  </si>
  <si>
    <t>Femerbælt</t>
  </si>
  <si>
    <t>Flensborg Fjord, indre</t>
  </si>
  <si>
    <t>Flensborg Fjord, ydre</t>
  </si>
  <si>
    <t>Fåborg Fjord</t>
  </si>
  <si>
    <t>Gamborg Fjord</t>
  </si>
  <si>
    <t>Genner Bugt</t>
  </si>
  <si>
    <t>Grønsund</t>
  </si>
  <si>
    <t>Grådyb</t>
  </si>
  <si>
    <t>Guldborgsund</t>
  </si>
  <si>
    <t>Haderslev Fjord</t>
  </si>
  <si>
    <t>Halkær Bredning</t>
  </si>
  <si>
    <t>Hejlsminde Nor</t>
  </si>
  <si>
    <t>Helnæs Bugt</t>
  </si>
  <si>
    <t>Hevring Bugt</t>
  </si>
  <si>
    <t>Hjarbæk Fjord</t>
  </si>
  <si>
    <t>Hjelm Bugt</t>
  </si>
  <si>
    <t>Holckenhavn Fjord</t>
  </si>
  <si>
    <t>Holsteinborg Nor</t>
  </si>
  <si>
    <t>Horsens Fjord, indre</t>
  </si>
  <si>
    <t>Horsens Fjord, ydre</t>
  </si>
  <si>
    <t>Isefjord, indre</t>
  </si>
  <si>
    <t>Isefjord, ydre</t>
  </si>
  <si>
    <t>Jammerland Bugt og Musholm Bugt</t>
  </si>
  <si>
    <t>Juvre Dyb</t>
  </si>
  <si>
    <t>Kalundborg Fjord</t>
  </si>
  <si>
    <t>Kalø Vig</t>
  </si>
  <si>
    <t>Karrebæk Fjord</t>
  </si>
  <si>
    <t>Kattegat, Læsø</t>
  </si>
  <si>
    <t>Kattegat, Nordsjælland</t>
  </si>
  <si>
    <t>Kattegat, Nordsjælland &gt;20 m</t>
  </si>
  <si>
    <t>Kattegat, Aalborg Bugt</t>
  </si>
  <si>
    <t>Kerteminde Fjord</t>
  </si>
  <si>
    <t>Kertinge Nor</t>
  </si>
  <si>
    <t>Kløven</t>
  </si>
  <si>
    <t>Knebel Vig</t>
  </si>
  <si>
    <t>Knudedyb</t>
  </si>
  <si>
    <t>Kolding Fjord, indre</t>
  </si>
  <si>
    <t>Kolding Fjord, ydre</t>
  </si>
  <si>
    <t>Korsør Nor</t>
  </si>
  <si>
    <t>Køge Bugt</t>
  </si>
  <si>
    <t>Kås Bredning og Venø Bugt</t>
  </si>
  <si>
    <t>Langelandssund</t>
  </si>
  <si>
    <t>Lillebælt, Bredningen</t>
  </si>
  <si>
    <t>Lillebælt, Snævringen</t>
  </si>
  <si>
    <t>Lillebælt, syd</t>
  </si>
  <si>
    <t>Lillestrand</t>
  </si>
  <si>
    <t>Lindelse Nor</t>
  </si>
  <si>
    <t>Lister Dyb</t>
  </si>
  <si>
    <t>Lunkebugten</t>
  </si>
  <si>
    <t>Løgstør Bredning</t>
  </si>
  <si>
    <t>Mariager Fjord, indre</t>
  </si>
  <si>
    <t>Mariager Fjord, ydre</t>
  </si>
  <si>
    <t>Nakskov Fjord</t>
  </si>
  <si>
    <t>Nibe Bredning og Langerak</t>
  </si>
  <si>
    <t>Nissum Bredning</t>
  </si>
  <si>
    <t>Nissum Fjord, Felsted Kog</t>
  </si>
  <si>
    <t>Nissum Fjord, mellem</t>
  </si>
  <si>
    <t>Nissum Fjord, ydre</t>
  </si>
  <si>
    <t>Nordlige Kattegat, Ålbæk Bugt</t>
  </si>
  <si>
    <t>Nordlige Lillebælt</t>
  </si>
  <si>
    <t>Nordlige Øresund</t>
  </si>
  <si>
    <t>Norsminde Fjord</t>
  </si>
  <si>
    <t>Nyborg Fjord</t>
  </si>
  <si>
    <t>Nybøl Nor</t>
  </si>
  <si>
    <t>Nærå Strand</t>
  </si>
  <si>
    <t>Odense Fjord, Seden Strand</t>
  </si>
  <si>
    <t>Odense Fjord, ydre</t>
  </si>
  <si>
    <t>Præstø Fjord</t>
  </si>
  <si>
    <t>Randers Fjord, indre</t>
  </si>
  <si>
    <t>Randers Fjord, ydre</t>
  </si>
  <si>
    <t>Ringkøbing Fjord</t>
  </si>
  <si>
    <t>Roskilde Fjord, indre</t>
  </si>
  <si>
    <t>Roskilde Fjord, ydre</t>
  </si>
  <si>
    <t>Rødsand og Bredningen</t>
  </si>
  <si>
    <t>Sejerø Bugt</t>
  </si>
  <si>
    <t>Skagerrak</t>
  </si>
  <si>
    <t>Skælskør Fjord og Nor</t>
  </si>
  <si>
    <t>Smålandsfarvandet, syd</t>
  </si>
  <si>
    <t>Smålandsfarvandet, åbne del</t>
  </si>
  <si>
    <t>Stavns Fjord</t>
  </si>
  <si>
    <t>Stege Bugt</t>
  </si>
  <si>
    <t>Stege Nor</t>
  </si>
  <si>
    <t>Storebælt NV</t>
  </si>
  <si>
    <t>Storebælt, SV</t>
  </si>
  <si>
    <t>Thisted Bredning</t>
  </si>
  <si>
    <t>Vejle Fjord, indre</t>
  </si>
  <si>
    <t>Vejle Fjord, ydre</t>
  </si>
  <si>
    <t>Vesterhavet, nord</t>
  </si>
  <si>
    <t>Vesterhavet, syd</t>
  </si>
  <si>
    <t>Østersøen, Bornholm</t>
  </si>
  <si>
    <t>Østersøen, Christiansø</t>
  </si>
  <si>
    <t>Åbenrå Fjord</t>
  </si>
  <si>
    <t>Århus Bugt og Begtrup Vig</t>
  </si>
  <si>
    <t>Århus Bugt syd, Samsø og Nordlige Bælthav</t>
  </si>
  <si>
    <t>Projektnavn =</t>
  </si>
  <si>
    <t>Vekselkurs</t>
  </si>
  <si>
    <t>Rulleliste</t>
  </si>
  <si>
    <t>Vekselkurs =</t>
  </si>
  <si>
    <t>Fosforafværge</t>
  </si>
  <si>
    <t>Vekselkurs fra rulleliste</t>
  </si>
  <si>
    <t>Fosforrisikovurdering =</t>
  </si>
  <si>
    <t>Kvælstof (kg)</t>
  </si>
  <si>
    <t>Fosfor (kg)</t>
  </si>
  <si>
    <t>Tilbageværende N-effekt (%) =</t>
  </si>
  <si>
    <t>P-reduktionsbehov =</t>
  </si>
  <si>
    <t>Vandføring</t>
  </si>
  <si>
    <t>Baselinebelastning</t>
  </si>
  <si>
    <t>Målbelastning</t>
  </si>
  <si>
    <t>ID</t>
  </si>
  <si>
    <t>Stof</t>
  </si>
  <si>
    <t>SøAreal (ha)</t>
  </si>
  <si>
    <t>Gennemsnitsdybde (m)</t>
  </si>
  <si>
    <t>Q (m3/år)</t>
  </si>
  <si>
    <t>Statusbelastning (kg/år)</t>
  </si>
  <si>
    <t>StatusKonc_Indløb (mg/l)</t>
  </si>
  <si>
    <t>BaselineEffekt (kg/år)</t>
  </si>
  <si>
    <t>BaselineBelastning (kg/år)</t>
  </si>
  <si>
    <t>BaselineKonc_Indløb (mg/l)</t>
  </si>
  <si>
    <t>Maalbelastning (kg/år)</t>
  </si>
  <si>
    <t>Mål_SommerKonc_Sø (mg/l)</t>
  </si>
  <si>
    <t>Mål_Års_Konc_Sø (mg/l)</t>
  </si>
  <si>
    <t>IndsatsbehovBrutto (kg/år)</t>
  </si>
  <si>
    <t>Beregningsmodel</t>
  </si>
  <si>
    <t>Oplandsareal (km2)</t>
  </si>
  <si>
    <t>Note (se fanebladet Noter)</t>
  </si>
  <si>
    <t>Rensningsanlæg</t>
  </si>
  <si>
    <t>Industri</t>
  </si>
  <si>
    <t>Ferskvandsdambrug</t>
  </si>
  <si>
    <t>RegnvandsbetingetUdledning</t>
  </si>
  <si>
    <t>AabenLand (inkl. spredt bebyggelse)</t>
  </si>
  <si>
    <t>TP</t>
  </si>
  <si>
    <t>OECD</t>
  </si>
  <si>
    <t>Nørrekær</t>
  </si>
  <si>
    <t xml:space="preserve">Søvigsund Sø </t>
  </si>
  <si>
    <t>Hopsø (v. Genner Bugt)</t>
  </si>
  <si>
    <t>Vollenweider</t>
  </si>
  <si>
    <t>Gjeller Sø</t>
  </si>
  <si>
    <t>Gravlev Sø</t>
  </si>
  <si>
    <t>Halkær Sø</t>
  </si>
  <si>
    <t>Thyborøn Fjord</t>
  </si>
  <si>
    <t>2;4</t>
  </si>
  <si>
    <t>Svanesø</t>
  </si>
  <si>
    <t>Viborg Søndremose</t>
  </si>
  <si>
    <t>Hestholm Sø</t>
  </si>
  <si>
    <t>Søbylejet Sø 5</t>
  </si>
  <si>
    <t>Tim Enge</t>
  </si>
  <si>
    <t>Kærn Sø</t>
  </si>
  <si>
    <t>Bjerre Engsø</t>
  </si>
  <si>
    <t>Alsønderup Engsø</t>
  </si>
  <si>
    <t>Skenkelsø</t>
  </si>
  <si>
    <t>Store Hulsø</t>
  </si>
  <si>
    <t>Borremosen, Listrup Lyng NØ</t>
  </si>
  <si>
    <t>Haraldsted Langesø</t>
  </si>
  <si>
    <t>Langedam v. Gisselfeld</t>
  </si>
  <si>
    <t>1;4</t>
  </si>
  <si>
    <t>Nørresø ved Maribo</t>
  </si>
  <si>
    <t>Skjoldenæsholm Gårdsø</t>
  </si>
  <si>
    <t>Hestofte Sø</t>
  </si>
  <si>
    <t>Maglemosen</t>
  </si>
  <si>
    <t>Ugeldige Sø (ny)</t>
  </si>
  <si>
    <t>Sø ved Udkæret</t>
  </si>
  <si>
    <t>Nørresø ved Tønder</t>
  </si>
  <si>
    <t>Birkesø</t>
  </si>
  <si>
    <t>Hundsø</t>
  </si>
  <si>
    <t>Bruunshåb Sø 2</t>
  </si>
  <si>
    <t>Mørke Mose, midt</t>
  </si>
  <si>
    <t>Kragsø ved Hampen</t>
  </si>
  <si>
    <t>Galtkjær Sø</t>
  </si>
  <si>
    <t>Skee Mose</t>
  </si>
  <si>
    <t>Rørsøen v. Nysted</t>
  </si>
  <si>
    <t>Maltrup Sø</t>
  </si>
  <si>
    <t>Aasedammene</t>
  </si>
  <si>
    <t>Borgesø</t>
  </si>
  <si>
    <t>162-014 Sø v. Skælskør</t>
  </si>
  <si>
    <t>Sø v. Kellerød Skov</t>
  </si>
  <si>
    <t>Sø v. Keldernæs</t>
  </si>
  <si>
    <t>Vinge Mølledam</t>
  </si>
  <si>
    <t>Sø Vest for Hjerl Hede</t>
  </si>
  <si>
    <t>Store Jynnevad 2</t>
  </si>
  <si>
    <t>Gamst Sø</t>
  </si>
  <si>
    <t>Tanesø</t>
  </si>
  <si>
    <t>Bundsø</t>
  </si>
  <si>
    <t>Margrethe Sø</t>
  </si>
  <si>
    <t>Hylken Mølle Sø</t>
  </si>
  <si>
    <t>Tryggelev Nor</t>
  </si>
  <si>
    <t>Lyngmosen, Falkerslev V</t>
  </si>
  <si>
    <t>Strib Sø - Øst</t>
  </si>
  <si>
    <t>Sø 2 øst for Tømmerby Fjord</t>
  </si>
  <si>
    <t>Vanddistrikt</t>
  </si>
  <si>
    <t>Hovedopl</t>
  </si>
  <si>
    <t>Kommune1</t>
  </si>
  <si>
    <t>Areal_ha_GIS</t>
  </si>
  <si>
    <t>Dybde_mid</t>
  </si>
  <si>
    <t>Dybde_max</t>
  </si>
  <si>
    <t>VRD_maal_kl</t>
  </si>
  <si>
    <t>VRD_tilst_kl_saml_før_MFS</t>
  </si>
  <si>
    <t>VRD_tilst_kl_saml</t>
  </si>
  <si>
    <t>VRD_maalop</t>
  </si>
  <si>
    <t>Chla_tilst_kl</t>
  </si>
  <si>
    <t>Fytob_tilst_kl</t>
  </si>
  <si>
    <t>Fytob_maal_kl</t>
  </si>
  <si>
    <t>Veg_tilst_kl</t>
  </si>
  <si>
    <t>Veg_maal_kl</t>
  </si>
  <si>
    <t>AkvaFlora_tilst_kl</t>
  </si>
  <si>
    <t>AkvaFlora_maal_kl</t>
  </si>
  <si>
    <t>Plank_tilst_kl</t>
  </si>
  <si>
    <t>Plank_maal_kl</t>
  </si>
  <si>
    <t>Plank_EU_tilst_kl</t>
  </si>
  <si>
    <t>Bunddyr_tilst_kl</t>
  </si>
  <si>
    <t>Bunddyr_maal_kl</t>
  </si>
  <si>
    <t>Fisk_tilst_kl</t>
  </si>
  <si>
    <t>Fisk_maal_kl</t>
  </si>
  <si>
    <t>MFS_oko_tilst_kl</t>
  </si>
  <si>
    <t>Alk_Mid</t>
  </si>
  <si>
    <t>Farvetal_Mid</t>
  </si>
  <si>
    <t>Salt_Mid</t>
  </si>
  <si>
    <t>Naturtype</t>
  </si>
  <si>
    <t>Natura2000</t>
  </si>
  <si>
    <t>Hab_nr</t>
  </si>
  <si>
    <t>Fugl_nr</t>
  </si>
  <si>
    <t>Stoq_nr</t>
  </si>
  <si>
    <t>DCE_sønr</t>
  </si>
  <si>
    <t>DCE_nr_helesoen</t>
  </si>
  <si>
    <t>DCE_obs_stednr</t>
  </si>
  <si>
    <t>X_kordinat_kemi</t>
  </si>
  <si>
    <t>Y_koordinat_kemi</t>
  </si>
  <si>
    <t>X_koordinat_Sø</t>
  </si>
  <si>
    <t>Y_koordinat_Sø</t>
  </si>
  <si>
    <t>N</t>
  </si>
  <si>
    <t>Historik</t>
  </si>
  <si>
    <t>Sigt_tilst_kl</t>
  </si>
  <si>
    <t>N_målt</t>
  </si>
  <si>
    <t>N_tilst</t>
  </si>
  <si>
    <t>P_målt</t>
  </si>
  <si>
    <t>P_tilst</t>
  </si>
  <si>
    <t>Iltmætning</t>
  </si>
  <si>
    <t>Ilt_tilstand</t>
  </si>
  <si>
    <t>Kemisk tilstand</t>
  </si>
  <si>
    <t>N_maal_kl</t>
  </si>
  <si>
    <t>P_maal_kl</t>
  </si>
  <si>
    <t>Ilt_maal_kl</t>
  </si>
  <si>
    <t>Sigt_maal_kl</t>
  </si>
  <si>
    <t>1.1</t>
  </si>
  <si>
    <t>Gt</t>
  </si>
  <si>
    <t>J</t>
  </si>
  <si>
    <t>Ht</t>
  </si>
  <si>
    <t>#</t>
  </si>
  <si>
    <t>VIB010-001</t>
  </si>
  <si>
    <t>VP2</t>
  </si>
  <si>
    <t>Det Store Vand</t>
  </si>
  <si>
    <t>Rt</t>
  </si>
  <si>
    <t>VIB014-001</t>
  </si>
  <si>
    <t>Mt</t>
  </si>
  <si>
    <t>Ikke i målopfyldelse</t>
  </si>
  <si>
    <t>Ikke-god</t>
  </si>
  <si>
    <t>1.13</t>
  </si>
  <si>
    <t>FYN0108100004</t>
  </si>
  <si>
    <t>Hykær</t>
  </si>
  <si>
    <t>VIB012-001</t>
  </si>
  <si>
    <t>Lild Strandkær</t>
  </si>
  <si>
    <t>VIB062-001</t>
  </si>
  <si>
    <t>Lille Vand</t>
  </si>
  <si>
    <t>VIB091-001</t>
  </si>
  <si>
    <t>NOR83701</t>
  </si>
  <si>
    <t>Nors Sø</t>
  </si>
  <si>
    <t>VIB013-001</t>
  </si>
  <si>
    <t>Ralgrav Klim, øst</t>
  </si>
  <si>
    <t>NOR81107</t>
  </si>
  <si>
    <t>Råbjerg Sø</t>
  </si>
  <si>
    <t>NOR84103</t>
  </si>
  <si>
    <t>Råbjergmile Sø, vest</t>
  </si>
  <si>
    <t>NOR84101</t>
  </si>
  <si>
    <t>Råbjergmile Sø, øst</t>
  </si>
  <si>
    <t>NOR84102</t>
  </si>
  <si>
    <t>VIB009-001</t>
  </si>
  <si>
    <t>Strandsø nord for Harboslette</t>
  </si>
  <si>
    <t>VIB169-001</t>
  </si>
  <si>
    <t>Dt</t>
  </si>
  <si>
    <t>NOR83702</t>
  </si>
  <si>
    <t>Tormål</t>
  </si>
  <si>
    <t>God</t>
  </si>
  <si>
    <t>VIB011-001</t>
  </si>
  <si>
    <t>VIB015-001</t>
  </si>
  <si>
    <t>Vandplasken</t>
  </si>
  <si>
    <t>NOR81901</t>
  </si>
  <si>
    <t>Ålevande Sø, Grønnestrand</t>
  </si>
  <si>
    <t>NOR81103</t>
  </si>
  <si>
    <t>Ålevande Sø Kollerup, Østbassin</t>
  </si>
  <si>
    <t>NOR81104</t>
  </si>
  <si>
    <t>Ålvand 1</t>
  </si>
  <si>
    <t>VIB016-001</t>
  </si>
  <si>
    <t>1.10</t>
  </si>
  <si>
    <t>RIB3170-0001</t>
  </si>
  <si>
    <t>Brøns Mølledam</t>
  </si>
  <si>
    <t>SJYS081001</t>
  </si>
  <si>
    <t>VEJ8888014</t>
  </si>
  <si>
    <t>Esberg sø</t>
  </si>
  <si>
    <t>SJYS141001</t>
  </si>
  <si>
    <t>RIB3260-0001</t>
  </si>
  <si>
    <t>RIB3265-0001</t>
  </si>
  <si>
    <t>RIB3275-0001</t>
  </si>
  <si>
    <t>RIB3150-0001</t>
  </si>
  <si>
    <t>Grindsted Engsø</t>
  </si>
  <si>
    <t>RIB3400-0001</t>
  </si>
  <si>
    <t>RIB3220-0001</t>
  </si>
  <si>
    <t>RIB3250-0001</t>
  </si>
  <si>
    <t>Grærup Sø</t>
  </si>
  <si>
    <t>RIB3290-0001</t>
  </si>
  <si>
    <t>Gåsehullerne</t>
  </si>
  <si>
    <t>RIB4200-0001</t>
  </si>
  <si>
    <t>Hellesø - Vest</t>
  </si>
  <si>
    <t>RIB3190-0001</t>
  </si>
  <si>
    <t>Hellesø - Øst</t>
  </si>
  <si>
    <t>RIB3180-0001</t>
  </si>
  <si>
    <t>Holm Sø</t>
  </si>
  <si>
    <t>RIB3230-0001</t>
  </si>
  <si>
    <t>SJYS014001</t>
  </si>
  <si>
    <t>SJYS015001</t>
  </si>
  <si>
    <t>SJYS013001</t>
  </si>
  <si>
    <t>RIB3320-0001</t>
  </si>
  <si>
    <t>Klæggrav i Overenge 7A</t>
  </si>
  <si>
    <t>RIB4164-0001</t>
  </si>
  <si>
    <t>Klæggrav i Storenge 6B</t>
  </si>
  <si>
    <t>RIB4163-0001</t>
  </si>
  <si>
    <t>RIB3370-0001</t>
  </si>
  <si>
    <t>SJYS067001</t>
  </si>
  <si>
    <t>RIB3140-0001</t>
  </si>
  <si>
    <t>RIB3510-0001</t>
  </si>
  <si>
    <t>Nørre Tvismark Sø - Vest</t>
  </si>
  <si>
    <t>SJYS068001</t>
  </si>
  <si>
    <t>Nørre Tvismark Sø - Øst</t>
  </si>
  <si>
    <t>SJYS068002</t>
  </si>
  <si>
    <t>RIB3280-0001</t>
  </si>
  <si>
    <t>Rygbjerg Sø</t>
  </si>
  <si>
    <t>SJYS002001</t>
  </si>
  <si>
    <t>Selager Sø</t>
  </si>
  <si>
    <t>RIB3240-0001</t>
  </si>
  <si>
    <t>Sjapmose</t>
  </si>
  <si>
    <t>SJYS025001</t>
  </si>
  <si>
    <t>Sneum Digesø</t>
  </si>
  <si>
    <t>RIB4080-0001</t>
  </si>
  <si>
    <t>RIB3200-0001</t>
  </si>
  <si>
    <t>Poltekræmmerlavningen</t>
  </si>
  <si>
    <t>SJYS091001</t>
  </si>
  <si>
    <t>Sø ved Klåbygård 16A</t>
  </si>
  <si>
    <t>RIB4172-0001</t>
  </si>
  <si>
    <t>VEJ8888005</t>
  </si>
  <si>
    <t>RIB3270-0002</t>
  </si>
  <si>
    <t>Vedsted Sø</t>
  </si>
  <si>
    <t>SJYS003001</t>
  </si>
  <si>
    <t>lm</t>
  </si>
  <si>
    <t>VEJ8888043</t>
  </si>
  <si>
    <t>RIB3160-0001</t>
  </si>
  <si>
    <t>1.11</t>
  </si>
  <si>
    <t>SJYS027001</t>
  </si>
  <si>
    <t>SJYS016001</t>
  </si>
  <si>
    <t>Bisøgård Sø</t>
  </si>
  <si>
    <t>VEJ8882007</t>
  </si>
  <si>
    <t>Dollerup Sø - Vest</t>
  </si>
  <si>
    <t>VEJ8888039</t>
  </si>
  <si>
    <t>VEJ8888006</t>
  </si>
  <si>
    <t>VEJ8888017</t>
  </si>
  <si>
    <t>SJYS093001</t>
  </si>
  <si>
    <t>VEJ8888001</t>
  </si>
  <si>
    <t>SJYS056001</t>
  </si>
  <si>
    <t>Fredsmade</t>
  </si>
  <si>
    <t>SJYS146001</t>
  </si>
  <si>
    <t>SJYS018001</t>
  </si>
  <si>
    <t>VEJ8888003</t>
  </si>
  <si>
    <t>1.9</t>
  </si>
  <si>
    <t>VEJ8888022</t>
  </si>
  <si>
    <t>SJYS037001</t>
  </si>
  <si>
    <t>SJYS020001</t>
  </si>
  <si>
    <t>VEJ8888048</t>
  </si>
  <si>
    <t>SJYS087001</t>
  </si>
  <si>
    <t>SJYS023001</t>
  </si>
  <si>
    <t>SJYS057001</t>
  </si>
  <si>
    <t>Knabberup Sø</t>
  </si>
  <si>
    <t>VEJ8888049</t>
  </si>
  <si>
    <t>Kolding Slotssø</t>
  </si>
  <si>
    <t>VEJ8888035</t>
  </si>
  <si>
    <t>Kongens Kær</t>
  </si>
  <si>
    <t>VEJ8888051</t>
  </si>
  <si>
    <t>SJYS044001</t>
  </si>
  <si>
    <t>SJYS049001</t>
  </si>
  <si>
    <t>SJYS050001</t>
  </si>
  <si>
    <t>SJYS142001</t>
  </si>
  <si>
    <t>SJYS058001</t>
  </si>
  <si>
    <t>SJYS082001</t>
  </si>
  <si>
    <t>SJYS022001</t>
  </si>
  <si>
    <t>VEJ8888032</t>
  </si>
  <si>
    <t>SJYS042001</t>
  </si>
  <si>
    <t>RIB3580-0001</t>
  </si>
  <si>
    <t>Skærsø ved Vester Nebel</t>
  </si>
  <si>
    <t>VEJ8882006</t>
  </si>
  <si>
    <t>SJYS110001</t>
  </si>
  <si>
    <t>VEJ8888045</t>
  </si>
  <si>
    <t>VEJ8888016</t>
  </si>
  <si>
    <t>SJYS005001</t>
  </si>
  <si>
    <t>VEJ8888050</t>
  </si>
  <si>
    <t>SJYS032001</t>
  </si>
  <si>
    <t>SJYS004001</t>
  </si>
  <si>
    <t>Vestersø</t>
  </si>
  <si>
    <t>SJYS080001</t>
  </si>
  <si>
    <t>SJYS048001</t>
  </si>
  <si>
    <t>Åen (på Årø)</t>
  </si>
  <si>
    <t>SJYS147001</t>
  </si>
  <si>
    <t>1.12</t>
  </si>
  <si>
    <t>Bøjden Nor, nordlige del</t>
  </si>
  <si>
    <t>FYN5208010001</t>
  </si>
  <si>
    <t>FYN5208020001</t>
  </si>
  <si>
    <t>FYN4208110001</t>
  </si>
  <si>
    <t>FYN4208330001</t>
  </si>
  <si>
    <t>FYN1608000001</t>
  </si>
  <si>
    <t>Strandsø nord på Sommerodde, Bågø</t>
  </si>
  <si>
    <t>96-soe-071</t>
  </si>
  <si>
    <t>96-soe-067</t>
  </si>
  <si>
    <t>Strandsø v. Fønsskov Odde</t>
  </si>
  <si>
    <t>96-soe-068</t>
  </si>
  <si>
    <t>Strandsø v. Wedellsborg</t>
  </si>
  <si>
    <t>96-soe-069</t>
  </si>
  <si>
    <t>NOR84701-A</t>
  </si>
  <si>
    <t>1.6</t>
  </si>
  <si>
    <t>ARH60901</t>
  </si>
  <si>
    <t>Vestermose på Bågø, sydbassin</t>
  </si>
  <si>
    <t>FYN4108120001</t>
  </si>
  <si>
    <t>Vestermose på Bågø, nordbassin</t>
  </si>
  <si>
    <t>96-soe-070</t>
  </si>
  <si>
    <t>FYN5308040001</t>
  </si>
  <si>
    <t>FYN5108100001</t>
  </si>
  <si>
    <t>FYN4208400001</t>
  </si>
  <si>
    <t>1.8</t>
  </si>
  <si>
    <t>VEJ8888027</t>
  </si>
  <si>
    <t>FYN0178100001</t>
  </si>
  <si>
    <t>FYN2508100001</t>
  </si>
  <si>
    <t>FYN0158100001</t>
  </si>
  <si>
    <t>Davinde Sø (Grusgravsø 1.1)</t>
  </si>
  <si>
    <t>FYN0208140001</t>
  </si>
  <si>
    <t>Grusgravsø 7.1</t>
  </si>
  <si>
    <t>FYN0208130001</t>
  </si>
  <si>
    <t>Hovlung v. Nr. Søby</t>
  </si>
  <si>
    <t>FYN0118110001</t>
  </si>
  <si>
    <t>FYN2608200002</t>
  </si>
  <si>
    <t>FYN0118100001</t>
  </si>
  <si>
    <t>FYN0178300001</t>
  </si>
  <si>
    <t>FYN0158120001</t>
  </si>
  <si>
    <t>Sellebjerg Sø</t>
  </si>
  <si>
    <t>FYN2708100001</t>
  </si>
  <si>
    <t>FYN0178220001</t>
  </si>
  <si>
    <t>FYN0108050001</t>
  </si>
  <si>
    <t>FYN0108300001</t>
  </si>
  <si>
    <t>1.14</t>
  </si>
  <si>
    <t>FYN3508055001</t>
  </si>
  <si>
    <t>FYN0708110001</t>
  </si>
  <si>
    <t>Lille Ibjerg Sø (Grusgravsø 4.1)</t>
  </si>
  <si>
    <t>FYN0608290001</t>
  </si>
  <si>
    <t>Grusgravsø 4.3</t>
  </si>
  <si>
    <t>FYN0608220001</t>
  </si>
  <si>
    <t>Tarup Sø (Grusgravsø 5.2)</t>
  </si>
  <si>
    <t>FYN0608225001</t>
  </si>
  <si>
    <t>FYN0508020001</t>
  </si>
  <si>
    <t>FYN3508025001</t>
  </si>
  <si>
    <t>FYN0708100001</t>
  </si>
  <si>
    <t>FYN0608300002</t>
  </si>
  <si>
    <t>FYN3008100001</t>
  </si>
  <si>
    <t>1.5</t>
  </si>
  <si>
    <t>ARH90914</t>
  </si>
  <si>
    <t>Hellenor</t>
  </si>
  <si>
    <t>111-soe-075</t>
  </si>
  <si>
    <t>1.15</t>
  </si>
  <si>
    <t>FYN5308020001</t>
  </si>
  <si>
    <t>FYN1108120001</t>
  </si>
  <si>
    <t>FYN3508033001</t>
  </si>
  <si>
    <t>FYN1208210001</t>
  </si>
  <si>
    <t>FYN3508026001</t>
  </si>
  <si>
    <t>FYN1108100001</t>
  </si>
  <si>
    <t>Piledyb</t>
  </si>
  <si>
    <t>FYN3508011001</t>
  </si>
  <si>
    <t>FYN5308025001</t>
  </si>
  <si>
    <t>Strandsø Mejlhoved nord, Drejø</t>
  </si>
  <si>
    <t>111-soe-092</t>
  </si>
  <si>
    <t>Strandsø Mejlhoved syd, Drejø</t>
  </si>
  <si>
    <t>111-soe-091</t>
  </si>
  <si>
    <t>FYN3708200001</t>
  </si>
  <si>
    <t>FYN1108130001</t>
  </si>
  <si>
    <t>FYN3508020001</t>
  </si>
  <si>
    <t>Valdemar Slotssø</t>
  </si>
  <si>
    <t>FYN3608000001</t>
  </si>
  <si>
    <t>1.2</t>
  </si>
  <si>
    <t>Agger Tange Sø</t>
  </si>
  <si>
    <t>VIB120-001</t>
  </si>
  <si>
    <t>VIB021-001</t>
  </si>
  <si>
    <t>Banegrav v. Thyborøn Fjord</t>
  </si>
  <si>
    <t>RKB8320</t>
  </si>
  <si>
    <t>VIB061-002</t>
  </si>
  <si>
    <t>RKB8140</t>
  </si>
  <si>
    <t>RKB8240</t>
  </si>
  <si>
    <t>VIB077-001</t>
  </si>
  <si>
    <t>VIB110-001</t>
  </si>
  <si>
    <t>Bygholm Vejle Midtsø</t>
  </si>
  <si>
    <t>NOR81110</t>
  </si>
  <si>
    <t>RKB8500</t>
  </si>
  <si>
    <t>VIB027-001</t>
  </si>
  <si>
    <t>Eggesø</t>
  </si>
  <si>
    <t>RKB8080</t>
  </si>
  <si>
    <t>Estrup Dam</t>
  </si>
  <si>
    <t>NOR84304</t>
  </si>
  <si>
    <t>RKB8200</t>
  </si>
  <si>
    <t>Fiilsø</t>
  </si>
  <si>
    <t>VIB139-001</t>
  </si>
  <si>
    <t>VIB030-001</t>
  </si>
  <si>
    <t>VIB036-001</t>
  </si>
  <si>
    <t>RKB8096</t>
  </si>
  <si>
    <t>ARH20905</t>
  </si>
  <si>
    <t>VIB017-001</t>
  </si>
  <si>
    <t>RKB8280</t>
  </si>
  <si>
    <t>NOR82344</t>
  </si>
  <si>
    <t>VIB020-001</t>
  </si>
  <si>
    <t>Kogleaks Sø/Gollum Sø</t>
  </si>
  <si>
    <t>VIB109-001</t>
  </si>
  <si>
    <t>Gravet sø 1 syd for Kousted</t>
  </si>
  <si>
    <t>ARH20925</t>
  </si>
  <si>
    <t>Gravet sø 1 vest for Bjerregrav</t>
  </si>
  <si>
    <t>ARH20923</t>
  </si>
  <si>
    <t>Gravet sø 1 øst for Vigsø</t>
  </si>
  <si>
    <t>VIB145-001</t>
  </si>
  <si>
    <t>Gravet sø 2 vest for Bjerregrav</t>
  </si>
  <si>
    <t>ARH20924</t>
  </si>
  <si>
    <t>Gravet sø 2 øst for Vigsø</t>
  </si>
  <si>
    <t>VIB146-001</t>
  </si>
  <si>
    <t>Gravet sø 3 øst for Vigsø</t>
  </si>
  <si>
    <t>VIB147-001</t>
  </si>
  <si>
    <t>Gravet sø ved Neder Bjerregrav</t>
  </si>
  <si>
    <t>ARH20927</t>
  </si>
  <si>
    <t>NOR84504</t>
  </si>
  <si>
    <t>VIB181-001</t>
  </si>
  <si>
    <t>Gøttrup Sø</t>
  </si>
  <si>
    <t>NOR81116</t>
  </si>
  <si>
    <t>Hale Sø</t>
  </si>
  <si>
    <t>VIB045-001</t>
  </si>
  <si>
    <t>NOR83102</t>
  </si>
  <si>
    <t>Han Vejle</t>
  </si>
  <si>
    <t>VIB002-001</t>
  </si>
  <si>
    <t>Harboøre Fjord</t>
  </si>
  <si>
    <t>RKB8260</t>
  </si>
  <si>
    <t>VIB057-002</t>
  </si>
  <si>
    <t>RKB8100</t>
  </si>
  <si>
    <t>VIB032-001</t>
  </si>
  <si>
    <t>RKB8250</t>
  </si>
  <si>
    <t>Holtebakke Sø</t>
  </si>
  <si>
    <t>NOR84915</t>
  </si>
  <si>
    <t>RKB8290</t>
  </si>
  <si>
    <t>Hornum Sø</t>
  </si>
  <si>
    <t>NOR84501</t>
  </si>
  <si>
    <t>RKB8150</t>
  </si>
  <si>
    <t>Hyllested Sø</t>
  </si>
  <si>
    <t>NOR84503</t>
  </si>
  <si>
    <t>VIB046-001</t>
  </si>
  <si>
    <t>Hørby Sø</t>
  </si>
  <si>
    <t>NOR82305</t>
  </si>
  <si>
    <t>Juelstrup Sø</t>
  </si>
  <si>
    <t>NOR84506</t>
  </si>
  <si>
    <t>Jægerum Sø</t>
  </si>
  <si>
    <t>NOR80301</t>
  </si>
  <si>
    <t>VIB025-001</t>
  </si>
  <si>
    <t>RKB8350</t>
  </si>
  <si>
    <t>RKB8020</t>
  </si>
  <si>
    <t>VIB047-001</t>
  </si>
  <si>
    <t>NOR80702</t>
  </si>
  <si>
    <t>Klostereng Lergrav, nord</t>
  </si>
  <si>
    <t>NOR85108</t>
  </si>
  <si>
    <t>Kokkær Vand</t>
  </si>
  <si>
    <t>VIB069-001</t>
  </si>
  <si>
    <t>Kragsø</t>
  </si>
  <si>
    <t>VIB060-001</t>
  </si>
  <si>
    <t>VIB033-001</t>
  </si>
  <si>
    <t>Ladegård Sø</t>
  </si>
  <si>
    <t>RKB8082</t>
  </si>
  <si>
    <t>VIB067-001</t>
  </si>
  <si>
    <t>RKB8010</t>
  </si>
  <si>
    <t>Lindholm Kridtgrav</t>
  </si>
  <si>
    <t>NOR85104</t>
  </si>
  <si>
    <t>NOR80903</t>
  </si>
  <si>
    <t>NOR81111</t>
  </si>
  <si>
    <t>Læssø</t>
  </si>
  <si>
    <t>VIB108-001</t>
  </si>
  <si>
    <t>VIB023-001</t>
  </si>
  <si>
    <t>Madum Sø</t>
  </si>
  <si>
    <t>NOR84311</t>
  </si>
  <si>
    <t>RKB8180</t>
  </si>
  <si>
    <t>VIB031-001</t>
  </si>
  <si>
    <t>VIB039-001</t>
  </si>
  <si>
    <t>Mølholm Kridtgrav</t>
  </si>
  <si>
    <t>NOR85105</t>
  </si>
  <si>
    <t>Mørke Sø</t>
  </si>
  <si>
    <t>VIB083-001</t>
  </si>
  <si>
    <t>Ulvekær Sø A</t>
  </si>
  <si>
    <t>RKB18A40</t>
  </si>
  <si>
    <t>NOR86103</t>
  </si>
  <si>
    <t>VIB056-001</t>
  </si>
  <si>
    <t>RKB8210</t>
  </si>
  <si>
    <t>VIB018-001</t>
  </si>
  <si>
    <t>VIB103-001</t>
  </si>
  <si>
    <t>RKB8170</t>
  </si>
  <si>
    <t>Nørskov Vig</t>
  </si>
  <si>
    <t>RKB8600</t>
  </si>
  <si>
    <t>VIB019-002</t>
  </si>
  <si>
    <t>VIB081-001</t>
  </si>
  <si>
    <t>VIB029-001</t>
  </si>
  <si>
    <t>Rosenlund Sø</t>
  </si>
  <si>
    <t>NOR84912</t>
  </si>
  <si>
    <t>VIB049-001</t>
  </si>
  <si>
    <t>Sandsøen</t>
  </si>
  <si>
    <t>NOR85116</t>
  </si>
  <si>
    <t>VIB003-001</t>
  </si>
  <si>
    <t>NOR86101</t>
  </si>
  <si>
    <t>RKB8110</t>
  </si>
  <si>
    <t>Skarre Sø, vest</t>
  </si>
  <si>
    <t>VIB024-002</t>
  </si>
  <si>
    <t>Skarre Sø, øst</t>
  </si>
  <si>
    <t>VIB024-001</t>
  </si>
  <si>
    <t>Skør Sø</t>
  </si>
  <si>
    <t>RKB8040</t>
  </si>
  <si>
    <t>Skån Sø</t>
  </si>
  <si>
    <t>RKB8030</t>
  </si>
  <si>
    <t>NOR85114</t>
  </si>
  <si>
    <t>NOR85113</t>
  </si>
  <si>
    <t>RKB8160</t>
  </si>
  <si>
    <t>Ikke oprettet</t>
  </si>
  <si>
    <t>Snæbum Sø</t>
  </si>
  <si>
    <t>NOR82303</t>
  </si>
  <si>
    <t>VIB084-001</t>
  </si>
  <si>
    <t>Store Økssø</t>
  </si>
  <si>
    <t>NOR84302</t>
  </si>
  <si>
    <t>Strandsø 2 v.Sønder Lem Vig</t>
  </si>
  <si>
    <t>RKB8225</t>
  </si>
  <si>
    <t>Strandsø på Agger Tange</t>
  </si>
  <si>
    <t>VIB141-001</t>
  </si>
  <si>
    <t>Sø v. Engelstør Odde</t>
  </si>
  <si>
    <t>VIB142-001</t>
  </si>
  <si>
    <t>Strandsø 1 v. Sønder Lem Vig</t>
  </si>
  <si>
    <t>RKB8220</t>
  </si>
  <si>
    <t>Strandsø ved Mågeodde</t>
  </si>
  <si>
    <t>VIB165-001</t>
  </si>
  <si>
    <t>Strandsø ved Trædemark Odde</t>
  </si>
  <si>
    <t>VIB164-001</t>
  </si>
  <si>
    <t>RKB8090</t>
  </si>
  <si>
    <t>NOR84505</t>
  </si>
  <si>
    <t>VIB116-001</t>
  </si>
  <si>
    <t>Sø nord for Gjeller Sø</t>
  </si>
  <si>
    <t>RKB8285</t>
  </si>
  <si>
    <t>Sø syd for Skive Fjord</t>
  </si>
  <si>
    <t>VIB143-001</t>
  </si>
  <si>
    <t>VIB140-001</t>
  </si>
  <si>
    <t>Sø Øst For Movsø</t>
  </si>
  <si>
    <t>VIB115-001</t>
  </si>
  <si>
    <t>Sø øst for Tømmerby Fjord</t>
  </si>
  <si>
    <t>VIB163-001</t>
  </si>
  <si>
    <t>Søenge Sø</t>
  </si>
  <si>
    <t>NOR84914</t>
  </si>
  <si>
    <t>VIB034-001</t>
  </si>
  <si>
    <t>Søndermade</t>
  </si>
  <si>
    <t>ARH20922</t>
  </si>
  <si>
    <t>RKB8191</t>
  </si>
  <si>
    <t>Søndervig</t>
  </si>
  <si>
    <t>VIB026-001</t>
  </si>
  <si>
    <t>NOR80102</t>
  </si>
  <si>
    <t>RKB8270</t>
  </si>
  <si>
    <t>Tissingvig</t>
  </si>
  <si>
    <t>VIB180-001</t>
  </si>
  <si>
    <t>VIB050-001</t>
  </si>
  <si>
    <t>Tranemose</t>
  </si>
  <si>
    <t>RKB8060</t>
  </si>
  <si>
    <t>RKB8050</t>
  </si>
  <si>
    <t>Tømmerby Fjord</t>
  </si>
  <si>
    <t>VIB004-001</t>
  </si>
  <si>
    <t>Ultved Sø, nord</t>
  </si>
  <si>
    <t>NOR85115</t>
  </si>
  <si>
    <t>NOR84911</t>
  </si>
  <si>
    <t>Ulvedybet, syd</t>
  </si>
  <si>
    <t>NOR84910</t>
  </si>
  <si>
    <t>VIB051-001</t>
  </si>
  <si>
    <t>VIB166-001</t>
  </si>
  <si>
    <t>NOR82001</t>
  </si>
  <si>
    <t>Viv Sø</t>
  </si>
  <si>
    <t>RKB8310</t>
  </si>
  <si>
    <t>Voerbjerg Lergrav</t>
  </si>
  <si>
    <t>NOR85106</t>
  </si>
  <si>
    <t>VIB005-001</t>
  </si>
  <si>
    <t>VIB035-001</t>
  </si>
  <si>
    <t>VIB028-001</t>
  </si>
  <si>
    <t>VIB022-001</t>
  </si>
  <si>
    <t>Østerå Sø</t>
  </si>
  <si>
    <t>NOR85111</t>
  </si>
  <si>
    <t>1.3</t>
  </si>
  <si>
    <t>Fyrkat Engsø</t>
  </si>
  <si>
    <t>NOR82310</t>
  </si>
  <si>
    <t>Gandrup Sø</t>
  </si>
  <si>
    <t>NOR80101</t>
  </si>
  <si>
    <t>NOR82301</t>
  </si>
  <si>
    <t>NOR80104</t>
  </si>
  <si>
    <t>ARH10903</t>
  </si>
  <si>
    <t>NOR84303</t>
  </si>
  <si>
    <t>Sem Sø</t>
  </si>
  <si>
    <t>ARH10906</t>
  </si>
  <si>
    <t>Udbyover sø</t>
  </si>
  <si>
    <t>ARH10901</t>
  </si>
  <si>
    <t>1.4</t>
  </si>
  <si>
    <t>RKB6040</t>
  </si>
  <si>
    <t>Fuglsang Sø</t>
  </si>
  <si>
    <t>RKB5270</t>
  </si>
  <si>
    <t>Fællesmose nordlige del</t>
  </si>
  <si>
    <t>RKB6110</t>
  </si>
  <si>
    <t>Fællesmose sydlige del</t>
  </si>
  <si>
    <t>RKB6120</t>
  </si>
  <si>
    <t>RKB5020</t>
  </si>
  <si>
    <t>RKB5010</t>
  </si>
  <si>
    <t>RKB6050</t>
  </si>
  <si>
    <t>Hvidmose</t>
  </si>
  <si>
    <t>RKB6080</t>
  </si>
  <si>
    <t>RKB6020</t>
  </si>
  <si>
    <t>Knudmose Sø</t>
  </si>
  <si>
    <t>RKB5290</t>
  </si>
  <si>
    <t>Kraftsværkssøen</t>
  </si>
  <si>
    <t>RKB5280</t>
  </si>
  <si>
    <t>RKB6060</t>
  </si>
  <si>
    <t>Ravnholt Sø</t>
  </si>
  <si>
    <t>RKB5065</t>
  </si>
  <si>
    <t>Rørsø</t>
  </si>
  <si>
    <t>RKB6070</t>
  </si>
  <si>
    <t>Sidetagssø M</t>
  </si>
  <si>
    <t>RKB5310</t>
  </si>
  <si>
    <t>Sidetagssø øst for Ikast</t>
  </si>
  <si>
    <t>RKB5320</t>
  </si>
  <si>
    <t>RKB5030</t>
  </si>
  <si>
    <t>Sø v. Nissum Fjord</t>
  </si>
  <si>
    <t>RKB5260</t>
  </si>
  <si>
    <t>RKB6030</t>
  </si>
  <si>
    <t>RKB6010</t>
  </si>
  <si>
    <t>Våd eng v. Nissum Fjord</t>
  </si>
  <si>
    <t>RKB6100</t>
  </si>
  <si>
    <t>VIB058-001</t>
  </si>
  <si>
    <t>ARH70913</t>
  </si>
  <si>
    <t>ARH90907</t>
  </si>
  <si>
    <t>ARH90909</t>
  </si>
  <si>
    <t>ARH90921</t>
  </si>
  <si>
    <t>Blidsø</t>
  </si>
  <si>
    <t>VEJ8882003</t>
  </si>
  <si>
    <t>ARH90911</t>
  </si>
  <si>
    <t>ARH90908</t>
  </si>
  <si>
    <t>VEJ8888031</t>
  </si>
  <si>
    <t>Brudesø</t>
  </si>
  <si>
    <t>VEJ8882004</t>
  </si>
  <si>
    <t>ARH90930</t>
  </si>
  <si>
    <t>ARH90965</t>
  </si>
  <si>
    <t>SJYS019001</t>
  </si>
  <si>
    <t>ARH90956</t>
  </si>
  <si>
    <t>Geddesø</t>
  </si>
  <si>
    <t>ARH91914</t>
  </si>
  <si>
    <t>ARH90944</t>
  </si>
  <si>
    <t>Grauballe Mose</t>
  </si>
  <si>
    <t>ARH70905</t>
  </si>
  <si>
    <t>ARH91913</t>
  </si>
  <si>
    <t>VIB043-001</t>
  </si>
  <si>
    <t>VEJ8888007</t>
  </si>
  <si>
    <t>ARH40910</t>
  </si>
  <si>
    <t>VIB059-001</t>
  </si>
  <si>
    <t>ARH90913</t>
  </si>
  <si>
    <t>ARH90940</t>
  </si>
  <si>
    <t>ARH90966</t>
  </si>
  <si>
    <t>ARH90920</t>
  </si>
  <si>
    <t>ARH90945</t>
  </si>
  <si>
    <t>ARH90931</t>
  </si>
  <si>
    <t>ARH90922</t>
  </si>
  <si>
    <t>ARH90948</t>
  </si>
  <si>
    <t>ARH90946</t>
  </si>
  <si>
    <t>Kransmose</t>
  </si>
  <si>
    <t>VIB105-001</t>
  </si>
  <si>
    <t>FYN0908200001</t>
  </si>
  <si>
    <t>ARH90928</t>
  </si>
  <si>
    <t>ARH91920</t>
  </si>
  <si>
    <t>ARH70911</t>
  </si>
  <si>
    <t>VIB038-001</t>
  </si>
  <si>
    <t>VEJ8888010</t>
  </si>
  <si>
    <t>ARH90934</t>
  </si>
  <si>
    <t>ARH40901</t>
  </si>
  <si>
    <t>ARH40913</t>
  </si>
  <si>
    <t>ARH90958</t>
  </si>
  <si>
    <t>VEJ8888025</t>
  </si>
  <si>
    <t>Nedenskov Sø</t>
  </si>
  <si>
    <t>VEJ8888024</t>
  </si>
  <si>
    <t>VIB054-001</t>
  </si>
  <si>
    <t>Oversø</t>
  </si>
  <si>
    <t>VEJ1234</t>
  </si>
  <si>
    <t>ARH91921</t>
  </si>
  <si>
    <t>ARH90924</t>
  </si>
  <si>
    <t>ARH90929</t>
  </si>
  <si>
    <t>ARH90943</t>
  </si>
  <si>
    <t>VIB113-001</t>
  </si>
  <si>
    <t>Rødesø</t>
  </si>
  <si>
    <t>ARH91915</t>
  </si>
  <si>
    <t>ARH90926</t>
  </si>
  <si>
    <t>Schoubyes Sø</t>
  </si>
  <si>
    <t>ARH70902</t>
  </si>
  <si>
    <t>ARH90903</t>
  </si>
  <si>
    <t>ARH90901</t>
  </si>
  <si>
    <t>ARH90938</t>
  </si>
  <si>
    <t>ARH90936</t>
  </si>
  <si>
    <t>ARH90918</t>
  </si>
  <si>
    <t>ARH40902</t>
  </si>
  <si>
    <t>Snabe Igelsø</t>
  </si>
  <si>
    <t>ARH90942</t>
  </si>
  <si>
    <t>ARH90939</t>
  </si>
  <si>
    <t>Stejlholt Sø</t>
  </si>
  <si>
    <t>VEJ8882001</t>
  </si>
  <si>
    <t>VEJ8888008</t>
  </si>
  <si>
    <t>Stormose ved Funder</t>
  </si>
  <si>
    <t>ARH90994</t>
  </si>
  <si>
    <t>Sø NV f. Tømmerby</t>
  </si>
  <si>
    <t>ARH91922</t>
  </si>
  <si>
    <t>ARH70901</t>
  </si>
  <si>
    <t>Sølvsten Damme</t>
  </si>
  <si>
    <t>ARH80907</t>
  </si>
  <si>
    <t>VIB148-001</t>
  </si>
  <si>
    <t>VIB055-001</t>
  </si>
  <si>
    <t>ARH90915</t>
  </si>
  <si>
    <t>VEJ8888023</t>
  </si>
  <si>
    <t>ARH90963</t>
  </si>
  <si>
    <t>ARH90935</t>
  </si>
  <si>
    <t>Uglsø</t>
  </si>
  <si>
    <t>ARH90951</t>
  </si>
  <si>
    <t>Uldum Kær Sø 19</t>
  </si>
  <si>
    <t>ARH91923</t>
  </si>
  <si>
    <t>ikke målopfyldelse</t>
  </si>
  <si>
    <t>VIB044-001</t>
  </si>
  <si>
    <t>VIB044-002</t>
  </si>
  <si>
    <t>ARH90960</t>
  </si>
  <si>
    <t>ARH90979</t>
  </si>
  <si>
    <t>ARH90941</t>
  </si>
  <si>
    <t>ARH90976</t>
  </si>
  <si>
    <t>ARH90957</t>
  </si>
  <si>
    <t>VEJ8888028</t>
  </si>
  <si>
    <t>VIB040-001</t>
  </si>
  <si>
    <t>VIB041-001</t>
  </si>
  <si>
    <t>VIB042-001</t>
  </si>
  <si>
    <t>Vrads Sande Sø Sydbassin</t>
  </si>
  <si>
    <t>ARH90947</t>
  </si>
  <si>
    <t>ARH90982</t>
  </si>
  <si>
    <t>VEJ8888020</t>
  </si>
  <si>
    <t>ARH90906</t>
  </si>
  <si>
    <t>ARH100913</t>
  </si>
  <si>
    <t>ARH100911</t>
  </si>
  <si>
    <t>VEJ8888011</t>
  </si>
  <si>
    <t>ARH100914</t>
  </si>
  <si>
    <t>Fuglsø Mose, syd</t>
  </si>
  <si>
    <t>ARH50908</t>
  </si>
  <si>
    <t>ARH50909</t>
  </si>
  <si>
    <t>ARH50902</t>
  </si>
  <si>
    <t>ARH60903</t>
  </si>
  <si>
    <t>ARH100901</t>
  </si>
  <si>
    <t>ARH100929</t>
  </si>
  <si>
    <t>ARH100930</t>
  </si>
  <si>
    <t>ARH100902</t>
  </si>
  <si>
    <t>ARH60913</t>
  </si>
  <si>
    <t>ARH100909</t>
  </si>
  <si>
    <t>ARH60904</t>
  </si>
  <si>
    <t>ARH100905</t>
  </si>
  <si>
    <t>1.7</t>
  </si>
  <si>
    <t>Agri Sø</t>
  </si>
  <si>
    <t>ARH100916</t>
  </si>
  <si>
    <t>ARH110903</t>
  </si>
  <si>
    <t>ARH100962</t>
  </si>
  <si>
    <t>ARH110911</t>
  </si>
  <si>
    <t>ARH110907</t>
  </si>
  <si>
    <t>ARH110902</t>
  </si>
  <si>
    <t>ARH100917</t>
  </si>
  <si>
    <t>Tranemose (Samsø)</t>
  </si>
  <si>
    <t>ARH130918</t>
  </si>
  <si>
    <t>ARH110901</t>
  </si>
  <si>
    <t>ARH110921</t>
  </si>
  <si>
    <t>VEJ8888018</t>
  </si>
  <si>
    <t>VEJ8888012</t>
  </si>
  <si>
    <t>Fibo Sø</t>
  </si>
  <si>
    <t>RKB2130</t>
  </si>
  <si>
    <t>VEJ8888019</t>
  </si>
  <si>
    <t>VEJ8888026</t>
  </si>
  <si>
    <t>RKB2050</t>
  </si>
  <si>
    <t>RKB2020</t>
  </si>
  <si>
    <t>VEJ8888009</t>
  </si>
  <si>
    <t>RKB3030</t>
  </si>
  <si>
    <t>RKB2030</t>
  </si>
  <si>
    <t>FYN1508100001</t>
  </si>
  <si>
    <t>RKB3040</t>
  </si>
  <si>
    <t>RIB3010-0001</t>
  </si>
  <si>
    <t>RIB3010-0002</t>
  </si>
  <si>
    <t>??</t>
  </si>
  <si>
    <t>RIB3010-0003</t>
  </si>
  <si>
    <t>RIB3010-0005</t>
  </si>
  <si>
    <t>VEJ8888044</t>
  </si>
  <si>
    <t>FYN1608010001</t>
  </si>
  <si>
    <t>Sjap Sø 2 på Tipperne</t>
  </si>
  <si>
    <t>RKB4090</t>
  </si>
  <si>
    <t>Sjap Sø 2 på Værnenge</t>
  </si>
  <si>
    <t>RKB4110</t>
  </si>
  <si>
    <t>Sjap Sø på Tipperne</t>
  </si>
  <si>
    <t>RKB4080</t>
  </si>
  <si>
    <t>Sjap Sø på Værnenge</t>
  </si>
  <si>
    <t>RKB4100</t>
  </si>
  <si>
    <t>Skænken Lillesø</t>
  </si>
  <si>
    <t>RKB2075</t>
  </si>
  <si>
    <t>Skænken Sø</t>
  </si>
  <si>
    <t>RKB2070</t>
  </si>
  <si>
    <t>RKB3010</t>
  </si>
  <si>
    <t>RKB2140</t>
  </si>
  <si>
    <t>Sø i Tøsby Mose</t>
  </si>
  <si>
    <t>VEJ8888046</t>
  </si>
  <si>
    <t>Sø syd for Østerhestholm</t>
  </si>
  <si>
    <t>RKB2100</t>
  </si>
  <si>
    <t>Sø v. Kulgården</t>
  </si>
  <si>
    <t>RKB2490</t>
  </si>
  <si>
    <t>Sø v. Kærballegård</t>
  </si>
  <si>
    <t>RKB2280</t>
  </si>
  <si>
    <t>Sø v. Lønborg Gård</t>
  </si>
  <si>
    <t>RKB2060</t>
  </si>
  <si>
    <t>Sø ved Givskud</t>
  </si>
  <si>
    <t>VEJ611-18</t>
  </si>
  <si>
    <t>RKB2010</t>
  </si>
  <si>
    <t>Søbylejet Sø 13</t>
  </si>
  <si>
    <t>RKB2160</t>
  </si>
  <si>
    <t>Søbylejet v. 27</t>
  </si>
  <si>
    <t>RKB2170</t>
  </si>
  <si>
    <t>Søbylejet Sø 31</t>
  </si>
  <si>
    <t>RKB2450</t>
  </si>
  <si>
    <t>Søbylejet Sø 32</t>
  </si>
  <si>
    <t>RKB2185</t>
  </si>
  <si>
    <t>Søbylejet Sø 33</t>
  </si>
  <si>
    <t>RKB2180</t>
  </si>
  <si>
    <t>Søbylejet Sø 38</t>
  </si>
  <si>
    <t>RKB2190</t>
  </si>
  <si>
    <t>RKB2150</t>
  </si>
  <si>
    <t>Søbylejet Sø 9</t>
  </si>
  <si>
    <t>RKB2440</t>
  </si>
  <si>
    <t>RKB3020</t>
  </si>
  <si>
    <t>RKB3015</t>
  </si>
  <si>
    <t>Vester Hestholm Sø</t>
  </si>
  <si>
    <t>RKB2055</t>
  </si>
  <si>
    <t>Vestereng</t>
  </si>
  <si>
    <t>RKB2080</t>
  </si>
  <si>
    <t>RKB4070</t>
  </si>
  <si>
    <t>RKB2090</t>
  </si>
  <si>
    <t>VEJ8888021</t>
  </si>
  <si>
    <t>ARH90962</t>
  </si>
  <si>
    <t>ARH120935</t>
  </si>
  <si>
    <t>ARH120933</t>
  </si>
  <si>
    <t>VEJ8888034</t>
  </si>
  <si>
    <t>VEJ8888029</t>
  </si>
  <si>
    <t>VEJ8888033</t>
  </si>
  <si>
    <t>2.1</t>
  </si>
  <si>
    <t>VSJAVN1</t>
  </si>
  <si>
    <t>VSJBLI1</t>
  </si>
  <si>
    <t>VSJBRD1</t>
  </si>
  <si>
    <t>VSJDYB1</t>
  </si>
  <si>
    <t>VSJDYS1</t>
  </si>
  <si>
    <t>VSJEDM1</t>
  </si>
  <si>
    <t>VSJFLY1</t>
  </si>
  <si>
    <t>VSJGRE1</t>
  </si>
  <si>
    <t>VSJGUM1</t>
  </si>
  <si>
    <t>ukendt</t>
  </si>
  <si>
    <t>VSJHBY1</t>
  </si>
  <si>
    <t>Krageø Sø</t>
  </si>
  <si>
    <t>VSJKRG1</t>
  </si>
  <si>
    <t>Løgtved 1</t>
  </si>
  <si>
    <t>VSJLOE1</t>
  </si>
  <si>
    <t>Løgtved 2</t>
  </si>
  <si>
    <t>VSJLOT1</t>
  </si>
  <si>
    <t>VSJMAD1</t>
  </si>
  <si>
    <t>VSJRAJ1</t>
  </si>
  <si>
    <t>VSJSAL1</t>
  </si>
  <si>
    <t>2.3</t>
  </si>
  <si>
    <t>FRB1664</t>
  </si>
  <si>
    <t>VSJRAA1</t>
  </si>
  <si>
    <t>VSJSAA1</t>
  </si>
  <si>
    <t>VSJSOM1</t>
  </si>
  <si>
    <t>VSJTDM1</t>
  </si>
  <si>
    <t>VSJTIS1</t>
  </si>
  <si>
    <t>2.2</t>
  </si>
  <si>
    <t>FRB1967</t>
  </si>
  <si>
    <t>FRB1690</t>
  </si>
  <si>
    <t>ROS1945</t>
  </si>
  <si>
    <t>ROS1717</t>
  </si>
  <si>
    <t>FRB1737</t>
  </si>
  <si>
    <t>Darup Grusgravssø øst</t>
  </si>
  <si>
    <t>ROS1976</t>
  </si>
  <si>
    <t>ROS2001</t>
  </si>
  <si>
    <t>VSJELL1</t>
  </si>
  <si>
    <t>FRB6212</t>
  </si>
  <si>
    <t>FRB6185</t>
  </si>
  <si>
    <t>FRB1922</t>
  </si>
  <si>
    <t>ROS9003</t>
  </si>
  <si>
    <t>FRB2009</t>
  </si>
  <si>
    <t>ROS1742</t>
  </si>
  <si>
    <t>FRB6294</t>
  </si>
  <si>
    <t>VSJHOV1</t>
  </si>
  <si>
    <t>Kamstrup Grusgravssø</t>
  </si>
  <si>
    <t>ROS9151</t>
  </si>
  <si>
    <t>ROS1716</t>
  </si>
  <si>
    <t>Langebjerg Sø</t>
  </si>
  <si>
    <t>FRB6081</t>
  </si>
  <si>
    <t>ROS1950</t>
  </si>
  <si>
    <t>FRB1918</t>
  </si>
  <si>
    <t>FRB1668</t>
  </si>
  <si>
    <t>KBH4719</t>
  </si>
  <si>
    <t>ROS9150</t>
  </si>
  <si>
    <t>FRB1736</t>
  </si>
  <si>
    <t>KBH4728</t>
  </si>
  <si>
    <t>FRB6402</t>
  </si>
  <si>
    <t>KBH4730</t>
  </si>
  <si>
    <t>FRB6083</t>
  </si>
  <si>
    <t>FRB1923</t>
  </si>
  <si>
    <t>ROS1715</t>
  </si>
  <si>
    <t>KBH1947</t>
  </si>
  <si>
    <t>FRB6293</t>
  </si>
  <si>
    <t>FRB6079</t>
  </si>
  <si>
    <t>ROS1718</t>
  </si>
  <si>
    <t>KBH1917</t>
  </si>
  <si>
    <t>FRB1960</t>
  </si>
  <si>
    <t>VSJTOR1</t>
  </si>
  <si>
    <t>FRB6137</t>
  </si>
  <si>
    <t>KBH1640</t>
  </si>
  <si>
    <t>FRB1955</t>
  </si>
  <si>
    <t>FRB1660</t>
  </si>
  <si>
    <t>2.5</t>
  </si>
  <si>
    <t>VSJHVI1</t>
  </si>
  <si>
    <t>FRB1925</t>
  </si>
  <si>
    <t>KBH4722</t>
  </si>
  <si>
    <t>KBK1699</t>
  </si>
  <si>
    <t>FRB1920</t>
  </si>
  <si>
    <t>KBK1007</t>
  </si>
  <si>
    <t>FRB1692</t>
  </si>
  <si>
    <t>VSJJYS1</t>
  </si>
  <si>
    <t>KBH1644</t>
  </si>
  <si>
    <t>KBH1916</t>
  </si>
  <si>
    <t>FRB1734</t>
  </si>
  <si>
    <t>FRB1924</t>
  </si>
  <si>
    <t>FRB6010</t>
  </si>
  <si>
    <t>Kastelsgraven</t>
  </si>
  <si>
    <t>KBK1033</t>
  </si>
  <si>
    <t>FRB1948</t>
  </si>
  <si>
    <t>FRB1956</t>
  </si>
  <si>
    <t>KBH1633</t>
  </si>
  <si>
    <t>FRB1666</t>
  </si>
  <si>
    <t>Peblingesø</t>
  </si>
  <si>
    <t>KBK1701</t>
  </si>
  <si>
    <t>KBK1700A</t>
  </si>
  <si>
    <t>KBK1700</t>
  </si>
  <si>
    <t>FRB1919</t>
  </si>
  <si>
    <t>FRB1954</t>
  </si>
  <si>
    <t>KBK1702</t>
  </si>
  <si>
    <t>Sortedams Sø Syd</t>
  </si>
  <si>
    <t>KBK1702A</t>
  </si>
  <si>
    <t>FRB1921</t>
  </si>
  <si>
    <t>KBH1946</t>
  </si>
  <si>
    <t>FRB6379</t>
  </si>
  <si>
    <t>KBH1652</t>
  </si>
  <si>
    <t>KBK1705, KBK1706, KBK1704</t>
  </si>
  <si>
    <t>KBH1649</t>
  </si>
  <si>
    <t>KBH4710</t>
  </si>
  <si>
    <t>2.4</t>
  </si>
  <si>
    <t>Bjerrede Sø</t>
  </si>
  <si>
    <t>VSJBJE1</t>
  </si>
  <si>
    <t>ROS1928</t>
  </si>
  <si>
    <t>ROS1930</t>
  </si>
  <si>
    <t>VSJEJL1</t>
  </si>
  <si>
    <t>KBH4774</t>
  </si>
  <si>
    <t>STO71.80.40</t>
  </si>
  <si>
    <t>KBK1008</t>
  </si>
  <si>
    <t>KBH4708</t>
  </si>
  <si>
    <t>KBH50020</t>
  </si>
  <si>
    <t>KBH5010</t>
  </si>
  <si>
    <t>ROS1741</t>
  </si>
  <si>
    <t>ROS1738</t>
  </si>
  <si>
    <t>Klydesø Syd</t>
  </si>
  <si>
    <t>KBH4712</t>
  </si>
  <si>
    <t>KBH5012</t>
  </si>
  <si>
    <t>KBH50040</t>
  </si>
  <si>
    <t>KBH4791</t>
  </si>
  <si>
    <t>KBH5008</t>
  </si>
  <si>
    <t>Skovbakke Sø</t>
  </si>
  <si>
    <t>VSJSKB1</t>
  </si>
  <si>
    <t>KBH5006</t>
  </si>
  <si>
    <t>VSJULS1</t>
  </si>
  <si>
    <t>VSJBAV1</t>
  </si>
  <si>
    <t>STO69.10.10</t>
  </si>
  <si>
    <t>STO73.14.10</t>
  </si>
  <si>
    <t>STO58.50.10</t>
  </si>
  <si>
    <t>VSJBRL1</t>
  </si>
  <si>
    <t>VSJBRM1</t>
  </si>
  <si>
    <t>VSJENG1</t>
  </si>
  <si>
    <t>6180514</t>
  </si>
  <si>
    <t>STO56.60.10</t>
  </si>
  <si>
    <t>VSJFLA1</t>
  </si>
  <si>
    <t>2.6</t>
  </si>
  <si>
    <t>Flintinge Mose V, Bodillund</t>
  </si>
  <si>
    <t>STO57.30.10</t>
  </si>
  <si>
    <t>VSJGIS1</t>
  </si>
  <si>
    <t>STO73.63.10</t>
  </si>
  <si>
    <t>VSJGYR1</t>
  </si>
  <si>
    <t>STO73.11.40</t>
  </si>
  <si>
    <t>VSJGLV1</t>
  </si>
  <si>
    <t>VSJLAN1</t>
  </si>
  <si>
    <t>VSJLHA1</t>
  </si>
  <si>
    <t>STO54.01.70</t>
  </si>
  <si>
    <t>Hulemosen</t>
  </si>
  <si>
    <t>STO65.60.20</t>
  </si>
  <si>
    <t>VSJMAL1</t>
  </si>
  <si>
    <t>VSJMAH1</t>
  </si>
  <si>
    <t>VSJKGM1</t>
  </si>
  <si>
    <t>STO56.05.10</t>
  </si>
  <si>
    <t>VSJLDM1</t>
  </si>
  <si>
    <t>VSJLEJ1</t>
  </si>
  <si>
    <t>VSJMOR1</t>
  </si>
  <si>
    <t>STO54.46.55</t>
  </si>
  <si>
    <t>STO60.37.20</t>
  </si>
  <si>
    <t>VSJPED1</t>
  </si>
  <si>
    <t>STO51.30.10</t>
  </si>
  <si>
    <t>STO73.04.10</t>
  </si>
  <si>
    <t>VSJNYS1</t>
  </si>
  <si>
    <t>VSJNRM1</t>
  </si>
  <si>
    <t>STO54.55.30</t>
  </si>
  <si>
    <t>VSJOMO1</t>
  </si>
  <si>
    <t>VSJSIV1</t>
  </si>
  <si>
    <t>VSJROS1</t>
  </si>
  <si>
    <t>STO54.35.10</t>
  </si>
  <si>
    <t>VSJSKR1</t>
  </si>
  <si>
    <t>VSJSKA1</t>
  </si>
  <si>
    <t>VSJSGD1</t>
  </si>
  <si>
    <t>VSJSKU1</t>
  </si>
  <si>
    <t>VSJSOR1</t>
  </si>
  <si>
    <t>STO57.29.10</t>
  </si>
  <si>
    <t>VSJSVL1</t>
  </si>
  <si>
    <t>Oksebæk Sø</t>
  </si>
  <si>
    <t>STO01.08.05</t>
  </si>
  <si>
    <t>Sø v. Bromme</t>
  </si>
  <si>
    <t>VSJBRG1</t>
  </si>
  <si>
    <t>Sø v. Kalø Grå</t>
  </si>
  <si>
    <t>STO62.61.01</t>
  </si>
  <si>
    <t>VSJTRH1</t>
  </si>
  <si>
    <t>STO73.85.10</t>
  </si>
  <si>
    <t>VSJSRP1</t>
  </si>
  <si>
    <t>VSJSTO1</t>
  </si>
  <si>
    <t>VSJTUL1</t>
  </si>
  <si>
    <t>VSJTYS1</t>
  </si>
  <si>
    <t>STO68.60.10</t>
  </si>
  <si>
    <t>VSJVAL1</t>
  </si>
  <si>
    <t>VSJVED1</t>
  </si>
  <si>
    <t>VSJULV1</t>
  </si>
  <si>
    <t>STO51.20.50</t>
  </si>
  <si>
    <t>STO64.72.50</t>
  </si>
  <si>
    <t>STO62.50.10</t>
  </si>
  <si>
    <t>STO68.61.10</t>
  </si>
  <si>
    <t>STO67.10.60</t>
  </si>
  <si>
    <t>STO64.72.80</t>
  </si>
  <si>
    <t>STO64.82.30</t>
  </si>
  <si>
    <t>STO67.10.50</t>
  </si>
  <si>
    <t>STO58.50.40</t>
  </si>
  <si>
    <t>STO53.92.10</t>
  </si>
  <si>
    <t>STO64.72.10</t>
  </si>
  <si>
    <t>STO13.01.01</t>
  </si>
  <si>
    <t>STO67.10.35</t>
  </si>
  <si>
    <t>3.1</t>
  </si>
  <si>
    <t>BRK8-00</t>
  </si>
  <si>
    <t>BRK2-00</t>
  </si>
  <si>
    <t>BRK27-00</t>
  </si>
  <si>
    <t>BRK11-00</t>
  </si>
  <si>
    <t>BRK41-00</t>
  </si>
  <si>
    <t>Pyritsøen</t>
  </si>
  <si>
    <t>BRK39-00</t>
  </si>
  <si>
    <t>Snorrebakkesøen</t>
  </si>
  <si>
    <t>BRK45-00</t>
  </si>
  <si>
    <t>BRK51-00</t>
  </si>
  <si>
    <t>BRK7-00</t>
  </si>
  <si>
    <t>BRK6-00</t>
  </si>
  <si>
    <t>4.1</t>
  </si>
  <si>
    <t>Grusgravssø ved Rødekro 5</t>
  </si>
  <si>
    <t>SJYS150001</t>
  </si>
  <si>
    <t>Hjulsø</t>
  </si>
  <si>
    <t>SJYS028001</t>
  </si>
  <si>
    <t>SJYS029001</t>
  </si>
  <si>
    <t>Klæggrav i Margrethe Kog</t>
  </si>
  <si>
    <t>SJYS143001</t>
  </si>
  <si>
    <t>SJYS060001</t>
  </si>
  <si>
    <t>SJYS030001</t>
  </si>
  <si>
    <t>Lunderup Sø (råstofsø NV for Rødekro G21)</t>
  </si>
  <si>
    <t>SJYS103001</t>
  </si>
  <si>
    <t>SJYS144001</t>
  </si>
  <si>
    <t>Ralsøen (råstofsø SV for Rødekro G30)</t>
  </si>
  <si>
    <t>SJYS106001</t>
  </si>
  <si>
    <t>Rudbøl Sø</t>
  </si>
  <si>
    <t>SJYS063001</t>
  </si>
  <si>
    <t>SJYS107001</t>
  </si>
  <si>
    <t>Råstofsø NØ for Rødekro 1</t>
  </si>
  <si>
    <t>SJYS151001</t>
  </si>
  <si>
    <t>Råstofsø ved Nørre Hostrup</t>
  </si>
  <si>
    <t>SJYS152001</t>
  </si>
  <si>
    <t>Råstofsø ved Uge 2</t>
  </si>
  <si>
    <t>SJYS154001</t>
  </si>
  <si>
    <t>Råstofsø ved Uge 3</t>
  </si>
  <si>
    <t>SJYS155001</t>
  </si>
  <si>
    <t>Saltvandssøen</t>
  </si>
  <si>
    <t>Gp</t>
  </si>
  <si>
    <t>SJYS066001</t>
  </si>
  <si>
    <t>Sø 232 ved Kliplev (Seifrieds Sø)</t>
  </si>
  <si>
    <t>SJYS073001</t>
  </si>
  <si>
    <t>SJYS031001</t>
  </si>
  <si>
    <t>Sø 265 ved Kliplev</t>
  </si>
  <si>
    <t>SJYS074001</t>
  </si>
  <si>
    <t>Sø i Kongens Mose, Sø 1</t>
  </si>
  <si>
    <t>SJYS113001</t>
  </si>
  <si>
    <t>Uge Sø 3</t>
  </si>
  <si>
    <t>SJYS086001</t>
  </si>
  <si>
    <t>Bygholm Vejle Vestsø</t>
  </si>
  <si>
    <t>VIB137-001</t>
  </si>
  <si>
    <t>Bygholm Vejle Østsø</t>
  </si>
  <si>
    <t>NOR81109</t>
  </si>
  <si>
    <t>VIB149-001</t>
  </si>
  <si>
    <t>Færgegård Sig</t>
  </si>
  <si>
    <t>VIB167-001</t>
  </si>
  <si>
    <t>Istrup Sø</t>
  </si>
  <si>
    <t>VIB8887486</t>
  </si>
  <si>
    <t>ARH90904</t>
  </si>
  <si>
    <t>Mejlbygård Sø</t>
  </si>
  <si>
    <t>RKB3360</t>
  </si>
  <si>
    <t>Præstekær 2</t>
  </si>
  <si>
    <t>VIB161-001</t>
  </si>
  <si>
    <t>Ny</t>
  </si>
  <si>
    <t>Sø sydvest for Hykær</t>
  </si>
  <si>
    <t>VIB162-001</t>
  </si>
  <si>
    <t>Præstekær 1</t>
  </si>
  <si>
    <t>VIB160-001</t>
  </si>
  <si>
    <t>Præstekær 3</t>
  </si>
  <si>
    <t>24-soe-0003</t>
  </si>
  <si>
    <t>Glarbjerg Sande Sø</t>
  </si>
  <si>
    <t>25-soe-0001</t>
  </si>
  <si>
    <t>Ålvand 4</t>
  </si>
  <si>
    <t>26-soe-0003</t>
  </si>
  <si>
    <t>Ålvand 3</t>
  </si>
  <si>
    <t>26-soe-0002</t>
  </si>
  <si>
    <t>Mortenssande Sø</t>
  </si>
  <si>
    <t>184-soe-0001</t>
  </si>
  <si>
    <t>Natursø på Hulsig Hede</t>
  </si>
  <si>
    <t>NOR81304</t>
  </si>
  <si>
    <t>Sø v. Slettestrand</t>
  </si>
  <si>
    <t>219-soe-002</t>
  </si>
  <si>
    <t>Kringelrøn Sø</t>
  </si>
  <si>
    <t>9-soe-0042</t>
  </si>
  <si>
    <t>Ålvand 5</t>
  </si>
  <si>
    <t>26-soe-0005</t>
  </si>
  <si>
    <t>Sø vest for Hykær</t>
  </si>
  <si>
    <t>24-soe-0001</t>
  </si>
  <si>
    <t>Tuekjær Sø</t>
  </si>
  <si>
    <t>VIB191-001</t>
  </si>
  <si>
    <t>NOR83705</t>
  </si>
  <si>
    <t>Sø øst for Tofte Sø</t>
  </si>
  <si>
    <t>NOR83704</t>
  </si>
  <si>
    <t>Tvorup Hul</t>
  </si>
  <si>
    <t>VIB070-001</t>
  </si>
  <si>
    <t>Sø øst for Lille Sandvand</t>
  </si>
  <si>
    <t>NOR82506</t>
  </si>
  <si>
    <t>Ålevande Sø Kollerup, Vestbassin</t>
  </si>
  <si>
    <t>NOR81106</t>
  </si>
  <si>
    <t>Bastholm Odde Strandsø</t>
  </si>
  <si>
    <t>28-soe-008</t>
  </si>
  <si>
    <t>Strandsø 3 v. Sønder Lem Vig</t>
  </si>
  <si>
    <t>32-soe-014</t>
  </si>
  <si>
    <t>Sø øst for Fårbæk</t>
  </si>
  <si>
    <t>VIB086-001</t>
  </si>
  <si>
    <t>Katholm Odde Strandsø</t>
  </si>
  <si>
    <t>28-soe-006</t>
  </si>
  <si>
    <t>Plethøj Strandsø</t>
  </si>
  <si>
    <t>28-soe-010</t>
  </si>
  <si>
    <t>Ulvkær Strandsø</t>
  </si>
  <si>
    <t>28-soe-009</t>
  </si>
  <si>
    <t>Sø syd for Sønder Lem Vig</t>
  </si>
  <si>
    <t>32-soe-015</t>
  </si>
  <si>
    <t>Gravet sø 3 vest for Bjerregrav</t>
  </si>
  <si>
    <t>30-soe-316</t>
  </si>
  <si>
    <t>Sø nord for Bjerregård</t>
  </si>
  <si>
    <t>177-soe-0002</t>
  </si>
  <si>
    <t>Natursø øst for Stavn</t>
  </si>
  <si>
    <t>NOR85117</t>
  </si>
  <si>
    <t>Sø sv for Glombak</t>
  </si>
  <si>
    <t>VIB78701</t>
  </si>
  <si>
    <t>Sø i Store Vildmose</t>
  </si>
  <si>
    <t>Sø¸ i Store Vildmose</t>
  </si>
  <si>
    <t>Ødlevand, Lillehav</t>
  </si>
  <si>
    <t>VIB152-001</t>
  </si>
  <si>
    <t>Pebermosen</t>
  </si>
  <si>
    <t>NOR85112</t>
  </si>
  <si>
    <t>Jordbro Engsø</t>
  </si>
  <si>
    <t>VIB024-003</t>
  </si>
  <si>
    <t>Sø ved Portlandmosen</t>
  </si>
  <si>
    <t>NOR83706</t>
  </si>
  <si>
    <t>Storeholm Sø</t>
  </si>
  <si>
    <t>VIB192-001</t>
  </si>
  <si>
    <t>Langsande Sø</t>
  </si>
  <si>
    <t>VIB190-001</t>
  </si>
  <si>
    <t>Solsidens Kridtgrav</t>
  </si>
  <si>
    <t>NOR85107</t>
  </si>
  <si>
    <t>Strandsø 2 på Agger Tange</t>
  </si>
  <si>
    <t>VIB141-002</t>
  </si>
  <si>
    <t>Stenholt Mosesø</t>
  </si>
  <si>
    <t>ARH140920</t>
  </si>
  <si>
    <t>NOR86102</t>
  </si>
  <si>
    <t>Per Madsens Kær</t>
  </si>
  <si>
    <t>VIB076-001</t>
  </si>
  <si>
    <t>Possø</t>
  </si>
  <si>
    <t>VIB075-001</t>
  </si>
  <si>
    <t>Munkholm Odde Strandsø</t>
  </si>
  <si>
    <t>28-soe-007</t>
  </si>
  <si>
    <t>Vådområde ved Skærum Mølle</t>
  </si>
  <si>
    <t>Holing Sø</t>
  </si>
  <si>
    <t>RKB6090</t>
  </si>
  <si>
    <t>Bruunshåb Sø 1</t>
  </si>
  <si>
    <t>30-soe-055</t>
  </si>
  <si>
    <t>30-soe-053</t>
  </si>
  <si>
    <t>Bruunshåb Sø 3</t>
  </si>
  <si>
    <t>30-soe-054</t>
  </si>
  <si>
    <t>Svinesø</t>
  </si>
  <si>
    <t>ARH91919</t>
  </si>
  <si>
    <t>VEJ8888047</t>
  </si>
  <si>
    <t>Lille Langesø</t>
  </si>
  <si>
    <t>ARH91918</t>
  </si>
  <si>
    <t>2100995 og 2100899</t>
  </si>
  <si>
    <t>Uldum Kær Sø 3</t>
  </si>
  <si>
    <t>ARH91924</t>
  </si>
  <si>
    <t>Uldum Kær Sø 2</t>
  </si>
  <si>
    <t>66-soe-018</t>
  </si>
  <si>
    <t>Brandstrup Mose</t>
  </si>
  <si>
    <t>Viskum Sø Vest</t>
  </si>
  <si>
    <t>Viskum Sø Øst</t>
  </si>
  <si>
    <t>Hornbæk Engsø Vest</t>
  </si>
  <si>
    <t>Vorup Engsø</t>
  </si>
  <si>
    <t>Hornbæk Engsø Øst</t>
  </si>
  <si>
    <t>Værum Engsø</t>
  </si>
  <si>
    <t>Vrads Sande Sø Nordbassin</t>
  </si>
  <si>
    <t>Sø N f. Gjesing Mose</t>
  </si>
  <si>
    <t>ARH50930</t>
  </si>
  <si>
    <t>Skjersø</t>
  </si>
  <si>
    <t>ARH110919</t>
  </si>
  <si>
    <t>Fuglepolde Strandsø</t>
  </si>
  <si>
    <t>62-soe-019</t>
  </si>
  <si>
    <t>Amholm Sø Syd</t>
  </si>
  <si>
    <t>RKB37C61</t>
  </si>
  <si>
    <t>RKB2500</t>
  </si>
  <si>
    <t>Gårdsvig Sø</t>
  </si>
  <si>
    <t>41D61</t>
  </si>
  <si>
    <t>Rejkær Sø</t>
  </si>
  <si>
    <t>RKB3060</t>
  </si>
  <si>
    <t>Florig Sø</t>
  </si>
  <si>
    <t>61-soe-018</t>
  </si>
  <si>
    <t>Albæk Sø</t>
  </si>
  <si>
    <t>61-soe-019</t>
  </si>
  <si>
    <t>Laxegaard Sø Øst</t>
  </si>
  <si>
    <t>25000431 </t>
  </si>
  <si>
    <t>Votkjær Sø</t>
  </si>
  <si>
    <t>Nørre Askærgård Sø</t>
  </si>
  <si>
    <t>Laxegaard Sø Vest</t>
  </si>
  <si>
    <t>Amholm Sø Øst</t>
  </si>
  <si>
    <t>Søbylejet Sø 15</t>
  </si>
  <si>
    <t>Søbylejet Sø 17</t>
  </si>
  <si>
    <t>Søbylejet Sø 37</t>
  </si>
  <si>
    <t>Søbylejet Sø 29</t>
  </si>
  <si>
    <t>Søbylejet Sø 40</t>
  </si>
  <si>
    <t>RKB2480</t>
  </si>
  <si>
    <t>Søbylejet Sø 41</t>
  </si>
  <si>
    <t>Søbylejet Sø 35</t>
  </si>
  <si>
    <t>Søbylejet Sø 36</t>
  </si>
  <si>
    <t>Søbylejet Sø 34</t>
  </si>
  <si>
    <t>Søbylejet Sø 42</t>
  </si>
  <si>
    <t>Søbylejet Sø 43</t>
  </si>
  <si>
    <t>Biskæret</t>
  </si>
  <si>
    <t>Kongsgårde Strandsø</t>
  </si>
  <si>
    <t>ARH100957</t>
  </si>
  <si>
    <t>Mulen</t>
  </si>
  <si>
    <t>135-soe-013</t>
  </si>
  <si>
    <t>Nygård Sø</t>
  </si>
  <si>
    <t>Ruds Vedby Sø</t>
  </si>
  <si>
    <t>Karlssø</t>
  </si>
  <si>
    <t>FRB1962</t>
  </si>
  <si>
    <t>Arresø Lillesø 2</t>
  </si>
  <si>
    <t>118-soe-002</t>
  </si>
  <si>
    <t>Arresø Lillesø 1</t>
  </si>
  <si>
    <t>118-soe-001</t>
  </si>
  <si>
    <t>Sandskredssøen</t>
  </si>
  <si>
    <t>117-soe-001</t>
  </si>
  <si>
    <t>Gulbjerg Mose</t>
  </si>
  <si>
    <t>FRB6202</t>
  </si>
  <si>
    <t>Lyngager Sø</t>
  </si>
  <si>
    <t>Eghøj Sø</t>
  </si>
  <si>
    <t>Store Enghave</t>
  </si>
  <si>
    <t>Olsens Sø</t>
  </si>
  <si>
    <t>FRB6201</t>
  </si>
  <si>
    <t>Hjortekæret</t>
  </si>
  <si>
    <t>KBH4704</t>
  </si>
  <si>
    <t>Agersø</t>
  </si>
  <si>
    <t>FRB1667</t>
  </si>
  <si>
    <t>Skovrød Sø</t>
  </si>
  <si>
    <t>FRB1665</t>
  </si>
  <si>
    <t>Snævret Sø</t>
  </si>
  <si>
    <t>190-soe-004</t>
  </si>
  <si>
    <t>Følstrup Dam</t>
  </si>
  <si>
    <t>FRB1958</t>
  </si>
  <si>
    <t>Følstrup Engsø</t>
  </si>
  <si>
    <t>117-soe-002</t>
  </si>
  <si>
    <t>Lynge Grusgrav</t>
  </si>
  <si>
    <t>Ebberød Dam</t>
  </si>
  <si>
    <t>Dyrehave Sø</t>
  </si>
  <si>
    <t>198-soe-001</t>
  </si>
  <si>
    <t>Kongelund Strandsø</t>
  </si>
  <si>
    <t>127-soe-003</t>
  </si>
  <si>
    <t>Nihøje Sø</t>
  </si>
  <si>
    <t>127-soe-001</t>
  </si>
  <si>
    <t>Aflandshage Sø</t>
  </si>
  <si>
    <t>Bøgebjerg Sø</t>
  </si>
  <si>
    <t>Klydesø Nord</t>
  </si>
  <si>
    <t>KBH4709</t>
  </si>
  <si>
    <t>Skiften Sø</t>
  </si>
  <si>
    <t>138-soe-040</t>
  </si>
  <si>
    <t>5500085 og 5500137</t>
  </si>
  <si>
    <t>Holmegårds Mose, Stillehavet</t>
  </si>
  <si>
    <t>STO73.25.10</t>
  </si>
  <si>
    <t>Ydernæs Sø</t>
  </si>
  <si>
    <t>Tangegård Sø</t>
  </si>
  <si>
    <t>Nørremose Vest</t>
  </si>
  <si>
    <t>Mosebækken</t>
  </si>
  <si>
    <t>Rønnebæk Sø</t>
  </si>
  <si>
    <t>Store Bjergemark Sø</t>
  </si>
  <si>
    <t>STO66.10.20</t>
  </si>
  <si>
    <t>6000015 (dækker det begge bassiner?)</t>
  </si>
  <si>
    <t>Stigsnæs Vejle Sø</t>
  </si>
  <si>
    <t>Vigsnæs Sø</t>
  </si>
  <si>
    <t>152-soe-007</t>
  </si>
  <si>
    <t>Borremosen, Krabbes Mose</t>
  </si>
  <si>
    <t>STO58.50.15</t>
  </si>
  <si>
    <t>Nyord Sø 2</t>
  </si>
  <si>
    <t>kon-17</t>
  </si>
  <si>
    <t>Ulvshale Sø</t>
  </si>
  <si>
    <t>147-soe-093</t>
  </si>
  <si>
    <t>Nyord Sø 1</t>
  </si>
  <si>
    <t>147-soe-099</t>
  </si>
  <si>
    <t>Billitse Mølle Sø</t>
  </si>
  <si>
    <t>STO82.01.10</t>
  </si>
  <si>
    <t>STO57.30.60</t>
  </si>
  <si>
    <t>Sø NV for Egeskov</t>
  </si>
  <si>
    <t>VEJ8888053</t>
  </si>
  <si>
    <t>Sø NV for Bøgeskov</t>
  </si>
  <si>
    <t>VEJ8888052</t>
  </si>
  <si>
    <t>Grusgrav N ved Lyne</t>
  </si>
  <si>
    <t>RKB2210</t>
  </si>
  <si>
    <t>Grusgrav S ved Lyne</t>
  </si>
  <si>
    <t>ikke oprettet</t>
  </si>
  <si>
    <t>Motorvejssø ved Gullestrup</t>
  </si>
  <si>
    <t>RKB5340</t>
  </si>
  <si>
    <t>Herningsholm Sø</t>
  </si>
  <si>
    <t>RKB5330</t>
  </si>
  <si>
    <t>Knudmose nord</t>
  </si>
  <si>
    <t>Knudmose øst</t>
  </si>
  <si>
    <t>Arnborg badesø</t>
  </si>
  <si>
    <t>RKB2220</t>
  </si>
  <si>
    <t>162-soe-040</t>
  </si>
  <si>
    <t>BRK5-00</t>
  </si>
  <si>
    <t>Råkær Grusgravsø Vest</t>
  </si>
  <si>
    <t>Råkær Grusgravsø Øst</t>
  </si>
  <si>
    <t>Bremsbøl Sø</t>
  </si>
  <si>
    <t xml:space="preserve"> SJYS156001</t>
  </si>
  <si>
    <t>Porskær Grusgravsø</t>
  </si>
  <si>
    <t xml:space="preserve">Fejrup Sø </t>
  </si>
  <si>
    <t>ARH1</t>
  </si>
  <si>
    <t>Sepstrup Sande</t>
  </si>
  <si>
    <t>ARH90977</t>
  </si>
  <si>
    <t>VSJ162-014</t>
  </si>
  <si>
    <t>VSJ163-001</t>
  </si>
  <si>
    <t>Sø ved Søgård</t>
  </si>
  <si>
    <t>FYN3508060001</t>
  </si>
  <si>
    <t>STO173-005</t>
  </si>
  <si>
    <t>KON-25  (6341)</t>
  </si>
  <si>
    <t>KON-25</t>
  </si>
  <si>
    <t>Nørresø, Drejø</t>
  </si>
  <si>
    <t>Feggesund Strandsø</t>
  </si>
  <si>
    <t>VIB136-001</t>
  </si>
  <si>
    <t>Gammelværn Sø Øst</t>
  </si>
  <si>
    <t>RKB10A62</t>
  </si>
  <si>
    <t>Gammelværn Sø Vest</t>
  </si>
  <si>
    <t>RKB10B62</t>
  </si>
  <si>
    <t>Sø Vest for Movsø</t>
  </si>
  <si>
    <t>04B37</t>
  </si>
  <si>
    <t>Sø i Dalgas Plantage</t>
  </si>
  <si>
    <t>RKB15A39</t>
  </si>
  <si>
    <t>Sø Øst for Nikkelborg Sø</t>
  </si>
  <si>
    <t>RKB17C40</t>
  </si>
  <si>
    <t>Ulvekær B</t>
  </si>
  <si>
    <t>RKB18B40</t>
  </si>
  <si>
    <t>Ulvekær C</t>
  </si>
  <si>
    <t>RKB18C40</t>
  </si>
  <si>
    <t>Knudskær Øst</t>
  </si>
  <si>
    <t>RKB29B41</t>
  </si>
  <si>
    <t>Knudskær Vest</t>
  </si>
  <si>
    <t>RKB29C41</t>
  </si>
  <si>
    <t>Sø i Nørlund Plantage</t>
  </si>
  <si>
    <t>35B64</t>
  </si>
  <si>
    <t>Øster Foldgård Sø</t>
  </si>
  <si>
    <t>NOR9019326</t>
  </si>
  <si>
    <t>Holtemmen Sø</t>
  </si>
  <si>
    <t>NOR9019317</t>
  </si>
  <si>
    <t>Knudskær Nord</t>
  </si>
  <si>
    <t>RKB29D41</t>
  </si>
  <si>
    <t>Lisbjerg Mose, syd</t>
  </si>
  <si>
    <t>FYN2408000001</t>
  </si>
  <si>
    <t>Sø ved Aggersund</t>
  </si>
  <si>
    <t>NOR8618516</t>
  </si>
  <si>
    <t>Karby Sø 2</t>
  </si>
  <si>
    <t>VIB5556547</t>
  </si>
  <si>
    <t>Sø nordvest for Tæbring</t>
  </si>
  <si>
    <t>VIB8869924</t>
  </si>
  <si>
    <t>Ilsø</t>
  </si>
  <si>
    <t>NOR4050453</t>
  </si>
  <si>
    <t>Svinmade Kær</t>
  </si>
  <si>
    <t>RKB64D188</t>
  </si>
  <si>
    <t>Sø ved Sindrup</t>
  </si>
  <si>
    <t>VIB8882731</t>
  </si>
  <si>
    <t>63A33</t>
  </si>
  <si>
    <t>RKB30D41</t>
  </si>
  <si>
    <t>Kås Kær</t>
  </si>
  <si>
    <t>RKB62A31</t>
  </si>
  <si>
    <t>Risum Engkær</t>
  </si>
  <si>
    <t>RKB40B221</t>
  </si>
  <si>
    <t>RIBNATUR0182</t>
  </si>
  <si>
    <t>H84-Hostrup, Sø 1</t>
  </si>
  <si>
    <t>RIBNATUR0197</t>
  </si>
  <si>
    <t>H84-Hostrup, Sø 2</t>
  </si>
  <si>
    <t>RIBNATUR0198</t>
  </si>
  <si>
    <t>H84-Hostrup, Sø 17</t>
  </si>
  <si>
    <t>RIBNATUR0363</t>
  </si>
  <si>
    <t>H78-Mandø, Sø 5</t>
  </si>
  <si>
    <t>RIBNATUR0015</t>
  </si>
  <si>
    <t>H96-Årø, Sø 28</t>
  </si>
  <si>
    <t>96-soe-528</t>
  </si>
  <si>
    <t>H84-Hostrup, Sø 23</t>
  </si>
  <si>
    <t>RIBNATUR0369</t>
  </si>
  <si>
    <t>H84-Felsted Vestermark 6</t>
  </si>
  <si>
    <t>RIBNATUR0377</t>
  </si>
  <si>
    <t>H84-Felsted Vestermark 7</t>
  </si>
  <si>
    <t>RIBNATUR0378</t>
  </si>
  <si>
    <t>Bagsø</t>
  </si>
  <si>
    <t>VIB8895083</t>
  </si>
  <si>
    <t>H96-Hejls, Sø 2</t>
  </si>
  <si>
    <t>RIBNATUR0123</t>
  </si>
  <si>
    <t>Sø nord for Lortpøt</t>
  </si>
  <si>
    <t>VIB8887207</t>
  </si>
  <si>
    <t>Børsmose Grusgravssø - Øst</t>
  </si>
  <si>
    <t>RIB4243-0001</t>
  </si>
  <si>
    <t>Langvand - Nord</t>
  </si>
  <si>
    <t>RIB4225-0001</t>
  </si>
  <si>
    <t>Sø N for Skifterne</t>
  </si>
  <si>
    <t>78-soe-066</t>
  </si>
  <si>
    <t xml:space="preserve"> RIB3550-0001</t>
  </si>
  <si>
    <t>Nysø</t>
  </si>
  <si>
    <t>H96-Årø, Sø 27</t>
  </si>
  <si>
    <t>96-soe-527</t>
  </si>
  <si>
    <t>H96-Årø, Sø 30</t>
  </si>
  <si>
    <t>96-soe-530</t>
  </si>
  <si>
    <t>Spidshøj Sø</t>
  </si>
  <si>
    <t>SJYS158001</t>
  </si>
  <si>
    <t>SJYS034002</t>
  </si>
  <si>
    <t>Helnæs Sø</t>
  </si>
  <si>
    <t>108-soe-005</t>
  </si>
  <si>
    <t>Sø på Helnæs Made</t>
  </si>
  <si>
    <t>108-soe-004</t>
  </si>
  <si>
    <t>Engsøen</t>
  </si>
  <si>
    <t>FYN4208100001</t>
  </si>
  <si>
    <t>Brahesborg Sø</t>
  </si>
  <si>
    <t>Gamborg Nor</t>
  </si>
  <si>
    <t>FYN4208300001</t>
  </si>
  <si>
    <t>Orestrand</t>
  </si>
  <si>
    <t>FYN2208300001</t>
  </si>
  <si>
    <t>Skrigeskov Sø</t>
  </si>
  <si>
    <t>Karlsmose Sø</t>
  </si>
  <si>
    <t>Ølundgårds Inddæmning</t>
  </si>
  <si>
    <t>Firtals Strand</t>
  </si>
  <si>
    <t>Ølund Sø</t>
  </si>
  <si>
    <t>Strandsø på Østerø</t>
  </si>
  <si>
    <t>FYN3008050001</t>
  </si>
  <si>
    <t>Sybergland Sø</t>
  </si>
  <si>
    <t>Møllehave Sø</t>
  </si>
  <si>
    <t>Store Ibjerg Sø (Grusgravsø 4.2)</t>
  </si>
  <si>
    <t>FYN0608231001</t>
  </si>
  <si>
    <t>Maden Sø, Romsø</t>
  </si>
  <si>
    <t>93-soe-001</t>
  </si>
  <si>
    <t>4400095 (dækker det hele søen??)</t>
  </si>
  <si>
    <t>Lindkær Sø</t>
  </si>
  <si>
    <t>FYN0628010001</t>
  </si>
  <si>
    <t>Bjergene Sø, Ærø</t>
  </si>
  <si>
    <t>111-soe-035</t>
  </si>
  <si>
    <t>Klæsø Sø</t>
  </si>
  <si>
    <t>Espelund Sø, Kværndrup</t>
  </si>
  <si>
    <t>Salme Nor</t>
  </si>
  <si>
    <t>FYN3508038001</t>
  </si>
  <si>
    <t>FYN3508035001</t>
  </si>
  <si>
    <t>Vejlen</t>
  </si>
  <si>
    <t>FYN3608010001</t>
  </si>
  <si>
    <t>Sø vest for Førby Sø</t>
  </si>
  <si>
    <t>VIB5518203</t>
  </si>
  <si>
    <t>Sø v. Dornæs</t>
  </si>
  <si>
    <t>Opt-55</t>
  </si>
  <si>
    <t>Langpold Sø Øst</t>
  </si>
  <si>
    <t>62-soe-017</t>
  </si>
  <si>
    <t>Thorsminde Kær Syd</t>
  </si>
  <si>
    <t>58-soe-005</t>
  </si>
  <si>
    <t>Thorsminde Kær Nord</t>
  </si>
  <si>
    <t>58-soe-006</t>
  </si>
  <si>
    <t>Amholm Sø Vest</t>
  </si>
  <si>
    <t>61-soe-001</t>
  </si>
  <si>
    <t>Langpold Sø Vest</t>
  </si>
  <si>
    <t>62-soe-016</t>
  </si>
  <si>
    <t>Sø v. Borreby</t>
  </si>
  <si>
    <t>143-soe-035</t>
  </si>
  <si>
    <t>Sø v. Hårbølle</t>
  </si>
  <si>
    <t>147-soe-055</t>
  </si>
  <si>
    <t>STO60.30.50</t>
  </si>
  <si>
    <t>H78-Rømø, Sø 3</t>
  </si>
  <si>
    <t>78-soe-003</t>
  </si>
  <si>
    <t>RIB4223-0001</t>
  </si>
  <si>
    <t>Lillesø i Søndre Feldborg Plantage</t>
  </si>
  <si>
    <t>05C56</t>
  </si>
  <si>
    <t>16-soe-0001</t>
  </si>
  <si>
    <t>126-soe-001 Saltholm</t>
  </si>
  <si>
    <t>126-soe-001</t>
  </si>
  <si>
    <t>126-soe-002 Saltholm</t>
  </si>
  <si>
    <t>126-soe-002</t>
  </si>
  <si>
    <t>Karby Sø 1</t>
  </si>
  <si>
    <t>177-soe-0001</t>
  </si>
  <si>
    <t>Bjørnebæk Sø</t>
  </si>
  <si>
    <t>Vænge Sø</t>
  </si>
  <si>
    <t>ARH100923</t>
  </si>
  <si>
    <t>Gedved Sø</t>
  </si>
  <si>
    <t>Fæstningskanalen Nord</t>
  </si>
  <si>
    <t>Mp</t>
  </si>
  <si>
    <t>Hp</t>
  </si>
  <si>
    <t>Frøslev Engsø</t>
  </si>
  <si>
    <t>Erslev Engsø</t>
  </si>
  <si>
    <t>Vestergaard Engsø</t>
  </si>
  <si>
    <t>Lungholm Sø</t>
  </si>
  <si>
    <t>Sønavn</t>
  </si>
  <si>
    <t>rulleliste</t>
  </si>
  <si>
    <t>Areal</t>
  </si>
  <si>
    <t>ha</t>
  </si>
  <si>
    <t>Gennemsnitsdybde</t>
  </si>
  <si>
    <t>m</t>
  </si>
  <si>
    <t>Søvolumen</t>
  </si>
  <si>
    <t>m3</t>
  </si>
  <si>
    <t>Opholdstid</t>
  </si>
  <si>
    <t>år</t>
  </si>
  <si>
    <t>se tabel 1</t>
  </si>
  <si>
    <t>m3/år</t>
  </si>
  <si>
    <t>Ved resultat under 0 % kræves afværge</t>
  </si>
  <si>
    <t>Fosforrisikovurdering</t>
  </si>
  <si>
    <t>P-konc. i indløb i søen</t>
  </si>
  <si>
    <t>P-konc. i indløb + projektet</t>
  </si>
  <si>
    <t>Tabel 1</t>
  </si>
  <si>
    <t>Søtyper</t>
  </si>
  <si>
    <t>Alkalinitet</t>
  </si>
  <si>
    <t>Farvetal</t>
  </si>
  <si>
    <t>Salinitet</t>
  </si>
  <si>
    <t>Middeldybde</t>
  </si>
  <si>
    <t>Lav</t>
  </si>
  <si>
    <t>Dyb</t>
  </si>
  <si>
    <t>Høj</t>
  </si>
  <si>
    <t>Tabel 2</t>
  </si>
  <si>
    <t>Tilstande</t>
  </si>
  <si>
    <t>Forkortelser</t>
  </si>
  <si>
    <t>Høj tilstand</t>
  </si>
  <si>
    <t>God tilstand</t>
  </si>
  <si>
    <t>Moderat tilstand</t>
  </si>
  <si>
    <t>Ringe tilstand</t>
  </si>
  <si>
    <t>Dårlig tilstand</t>
  </si>
  <si>
    <t>Kommune ID</t>
  </si>
  <si>
    <t>Vandistrikt</t>
  </si>
  <si>
    <t>Tilstand</t>
  </si>
  <si>
    <t>Bunddyr</t>
  </si>
  <si>
    <t>Fisk</t>
  </si>
  <si>
    <t>Sigtbarhed</t>
  </si>
  <si>
    <t>Kvælstof</t>
  </si>
  <si>
    <t>Fosfor</t>
  </si>
  <si>
    <t>Ilt</t>
  </si>
  <si>
    <t>Thisted</t>
  </si>
  <si>
    <t>Jylland og Fyn</t>
  </si>
  <si>
    <t>Limfjorden</t>
  </si>
  <si>
    <t>Kommune Navn</t>
  </si>
  <si>
    <t>Vandistrikt NR.</t>
  </si>
  <si>
    <t>Vanddistrikt navn</t>
  </si>
  <si>
    <t>Hovedvandopland nr.</t>
  </si>
  <si>
    <t>Hovedvandopland navn</t>
  </si>
  <si>
    <t>København</t>
  </si>
  <si>
    <t>Nordlige Kattegat, Skagerrak</t>
  </si>
  <si>
    <t>Frederiksberg</t>
  </si>
  <si>
    <t>Sjælland</t>
  </si>
  <si>
    <t>Ballerup</t>
  </si>
  <si>
    <t>Bornholm</t>
  </si>
  <si>
    <t>Mariager Fjord</t>
  </si>
  <si>
    <t>Brøndby</t>
  </si>
  <si>
    <t>International</t>
  </si>
  <si>
    <t>Nissum Fjord</t>
  </si>
  <si>
    <t>Dragør</t>
  </si>
  <si>
    <t>Randers Fjord</t>
  </si>
  <si>
    <t>Gentofte</t>
  </si>
  <si>
    <t>Djursland</t>
  </si>
  <si>
    <t>Gladsaxe</t>
  </si>
  <si>
    <t>Århus Bugt</t>
  </si>
  <si>
    <t>Glostrup</t>
  </si>
  <si>
    <t>Herlev</t>
  </si>
  <si>
    <t>Horsens Fjord</t>
  </si>
  <si>
    <t>Albertslund</t>
  </si>
  <si>
    <t>Vadehavet</t>
  </si>
  <si>
    <t>Hvidovre</t>
  </si>
  <si>
    <t>Lillebælt/Jylland</t>
  </si>
  <si>
    <t>Høje-Taastrup</t>
  </si>
  <si>
    <t>Lillebælt/Fyn</t>
  </si>
  <si>
    <t>Lyngby-Taarbæk</t>
  </si>
  <si>
    <t>Odense Fjord</t>
  </si>
  <si>
    <t>Rødovre</t>
  </si>
  <si>
    <t>Storebælt</t>
  </si>
  <si>
    <t>Ishøj</t>
  </si>
  <si>
    <t>Det Sydfynske Øhav</t>
  </si>
  <si>
    <t>Tårnby</t>
  </si>
  <si>
    <t>Kalundborg</t>
  </si>
  <si>
    <t>Vallensbæk</t>
  </si>
  <si>
    <t>Isefjord og Roskilde Fjord</t>
  </si>
  <si>
    <t>Øresund</t>
  </si>
  <si>
    <t>Allerød</t>
  </si>
  <si>
    <t>Fredensborg</t>
  </si>
  <si>
    <t>Smålandsfarvandet</t>
  </si>
  <si>
    <t>Helsingør</t>
  </si>
  <si>
    <t>Østersøen</t>
  </si>
  <si>
    <t>Hillerød</t>
  </si>
  <si>
    <t>Hørsholm</t>
  </si>
  <si>
    <t>Vidå-Kruså</t>
  </si>
  <si>
    <t>Rudersdal</t>
  </si>
  <si>
    <t>Egedal</t>
  </si>
  <si>
    <t>Frederikssund</t>
  </si>
  <si>
    <t>Greve</t>
  </si>
  <si>
    <t>Køge</t>
  </si>
  <si>
    <t>Halsnæs</t>
  </si>
  <si>
    <t>Roskilde</t>
  </si>
  <si>
    <t>Solrød</t>
  </si>
  <si>
    <t>Gribskov</t>
  </si>
  <si>
    <t>Odsherred</t>
  </si>
  <si>
    <t>Holbæk</t>
  </si>
  <si>
    <t>Faxe</t>
  </si>
  <si>
    <t>Ringsted</t>
  </si>
  <si>
    <t>Slagelse</t>
  </si>
  <si>
    <t>Stevns</t>
  </si>
  <si>
    <t>Sorø</t>
  </si>
  <si>
    <t>Lejre</t>
  </si>
  <si>
    <t>Lolland</t>
  </si>
  <si>
    <t>Næstved</t>
  </si>
  <si>
    <t>Vordingborg</t>
  </si>
  <si>
    <t>Middelfart</t>
  </si>
  <si>
    <t>Christiansø</t>
  </si>
  <si>
    <t>Assens</t>
  </si>
  <si>
    <t>Faaborg-Midtfyn</t>
  </si>
  <si>
    <t>Kerteminde</t>
  </si>
  <si>
    <t>Nyborg</t>
  </si>
  <si>
    <t>Odense</t>
  </si>
  <si>
    <t>Svendborg</t>
  </si>
  <si>
    <t>Nordfyns</t>
  </si>
  <si>
    <t>Langeland</t>
  </si>
  <si>
    <t>Ærø</t>
  </si>
  <si>
    <t>Haderslev</t>
  </si>
  <si>
    <t>Billund</t>
  </si>
  <si>
    <t>Sønderborg</t>
  </si>
  <si>
    <t>Tønder</t>
  </si>
  <si>
    <t>Esbjerg</t>
  </si>
  <si>
    <t>Fanø</t>
  </si>
  <si>
    <t>Varde</t>
  </si>
  <si>
    <t>Vejen</t>
  </si>
  <si>
    <t>Aabenraa</t>
  </si>
  <si>
    <t>Fredericia</t>
  </si>
  <si>
    <t>Horsens</t>
  </si>
  <si>
    <t>Kolding</t>
  </si>
  <si>
    <t>Vejle</t>
  </si>
  <si>
    <t>Herning</t>
  </si>
  <si>
    <t>Holstebro</t>
  </si>
  <si>
    <t>Lemvig</t>
  </si>
  <si>
    <t>Struer</t>
  </si>
  <si>
    <t>Syddjurs</t>
  </si>
  <si>
    <t>Norddjurs</t>
  </si>
  <si>
    <t>Favrskov</t>
  </si>
  <si>
    <t>Odder</t>
  </si>
  <si>
    <t>Randers</t>
  </si>
  <si>
    <t>Silkeborg</t>
  </si>
  <si>
    <t>Samsø</t>
  </si>
  <si>
    <t>Skanderborg</t>
  </si>
  <si>
    <t>Aarhus</t>
  </si>
  <si>
    <t>Ikast-Brande</t>
  </si>
  <si>
    <t>Ringkøbing-Skjern</t>
  </si>
  <si>
    <t>Hedensted</t>
  </si>
  <si>
    <t>Morsø</t>
  </si>
  <si>
    <t>Skive</t>
  </si>
  <si>
    <t>Viborg</t>
  </si>
  <si>
    <t>Brønderslev</t>
  </si>
  <si>
    <t>Frederikshavn</t>
  </si>
  <si>
    <t>Vesthimmerlands</t>
  </si>
  <si>
    <t>Læsø</t>
  </si>
  <si>
    <t>Rebild</t>
  </si>
  <si>
    <t>Mariagerfjord</t>
  </si>
  <si>
    <t>Jammerbugt</t>
  </si>
  <si>
    <t>Aalborg</t>
  </si>
  <si>
    <t>Hjørring</t>
  </si>
  <si>
    <t>Søvolumen (m3)</t>
  </si>
  <si>
    <t>Informationer om søen</t>
  </si>
  <si>
    <t>se tabel 2</t>
  </si>
  <si>
    <t>Mindre strengt Miljømål</t>
  </si>
  <si>
    <t>Vurderede P-frigivelse</t>
  </si>
  <si>
    <t>Søens samlede øko. Tilstand</t>
  </si>
  <si>
    <t>kg P/år</t>
  </si>
  <si>
    <t>Tilstand og målsætning</t>
  </si>
  <si>
    <t>Målsætning</t>
  </si>
  <si>
    <t>Maksimalt potentiale</t>
  </si>
  <si>
    <t>Godt potentiale</t>
  </si>
  <si>
    <t>Moderat potentiale</t>
  </si>
  <si>
    <t>Ringe potentiale</t>
  </si>
  <si>
    <t>Dårligt potentiale</t>
  </si>
  <si>
    <t>Rp</t>
  </si>
  <si>
    <t>Dp</t>
  </si>
  <si>
    <t>Delopland =</t>
  </si>
  <si>
    <t>Klorofyl a*</t>
  </si>
  <si>
    <t>* Hvis Fytoplankton ikke er målt, anvendes Chl.a. som kvalitetselement.</t>
  </si>
  <si>
    <t>Fytoplankton*</t>
  </si>
  <si>
    <t>**Hvis både fytobentos og vegetation er målt, anvendes akvatisk flora som kvalitetselement. Hvis fytobenthos ikke er målt anvendes vegetation som selvstændigt kvalitetselement.</t>
  </si>
  <si>
    <t>Akvatisk flora**</t>
  </si>
  <si>
    <t>Vegetation**</t>
  </si>
  <si>
    <t>Fytobenthos**</t>
  </si>
  <si>
    <t>Ukendt</t>
  </si>
  <si>
    <t>mg P/l</t>
  </si>
  <si>
    <t>DK ID</t>
  </si>
  <si>
    <t>Ikke beregnet</t>
  </si>
  <si>
    <t>Indsatsbehov</t>
  </si>
  <si>
    <t>Klima-Lavbundsprojekt Kvorning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</si>
</sst>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0"/>
    <numFmt numFmtId="166" formatCode="0.000"/>
  </numFmts>
  <fonts count="16" x14ac:knownFonts="1">
    <font>
      <sz val="11"/>
      <color theme="1"/>
      <name val="Calibri"/>
      <family val="2"/>
      <scheme val="minor"/>
    </font>
    <font>
      <b/>
      <sz val="11"/>
      <color theme="1"/>
      <name val="Calibri"/>
      <family val="2"/>
      <scheme val="minor"/>
    </font>
    <font>
      <vertAlign val="subscript"/>
      <sz val="11"/>
      <color theme="1"/>
      <name val="Calibri"/>
      <family val="2"/>
      <scheme val="minor"/>
    </font>
    <font>
      <vertAlign val="superscript"/>
      <sz val="11"/>
      <color theme="1"/>
      <name val="Calibri"/>
      <family val="2"/>
      <scheme val="minor"/>
    </font>
    <font>
      <u/>
      <sz val="11"/>
      <color theme="1"/>
      <name val="Calibri"/>
      <family val="2"/>
      <scheme val="minor"/>
    </font>
    <font>
      <i/>
      <sz val="11"/>
      <color rgb="FFFF0000"/>
      <name val="Calibri"/>
      <family val="2"/>
      <scheme val="minor"/>
    </font>
    <font>
      <i/>
      <sz val="10"/>
      <color rgb="FFFF0000"/>
      <name val="Calibri"/>
      <family val="2"/>
      <scheme val="minor"/>
    </font>
    <font>
      <b/>
      <sz val="10"/>
      <color theme="1"/>
      <name val="Calibri"/>
      <family val="2"/>
      <scheme val="minor"/>
    </font>
    <font>
      <sz val="10"/>
      <color rgb="FF000000"/>
      <name val="Calibri"/>
      <family val="2"/>
      <scheme val="minor"/>
    </font>
    <font>
      <sz val="11"/>
      <color rgb="FFFF0000"/>
      <name val="Calibri"/>
      <family val="2"/>
      <scheme val="minor"/>
    </font>
    <font>
      <sz val="9"/>
      <color theme="1"/>
      <name val="Calibri"/>
      <family val="2"/>
      <scheme val="minor"/>
    </font>
    <font>
      <sz val="11"/>
      <color rgb="FF252525"/>
      <name val="Arial"/>
      <family val="2"/>
    </font>
    <font>
      <sz val="11"/>
      <color theme="9" tint="0.79998168889431442"/>
      <name val="Calibri"/>
      <family val="2"/>
      <scheme val="minor"/>
    </font>
    <font>
      <i/>
      <sz val="11"/>
      <color theme="1"/>
      <name val="Calibri"/>
      <family val="2"/>
      <scheme val="minor"/>
    </font>
    <font>
      <i/>
      <sz val="11"/>
      <name val="Calibri"/>
      <family val="2"/>
      <scheme val="minor"/>
    </font>
    <font>
      <b/>
      <sz val="9"/>
      <color rgb="FFFF0000"/>
      <name val="Calibri"/>
      <family val="2"/>
      <scheme val="minor"/>
    </font>
  </fonts>
  <fills count="21">
    <fill>
      <patternFill patternType="none"/>
    </fill>
    <fill>
      <patternFill patternType="gray125"/>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E3E1E1"/>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rgb="FFF57C73"/>
        <bgColor indexed="64"/>
      </patternFill>
    </fill>
    <fill>
      <patternFill patternType="solid">
        <fgColor rgb="FFFFCB25"/>
        <bgColor indexed="64"/>
      </patternFill>
    </fill>
    <fill>
      <patternFill patternType="lightUp">
        <bgColor theme="8" tint="0.59999389629810485"/>
      </patternFill>
    </fill>
    <fill>
      <patternFill patternType="lightUp">
        <bgColor theme="9" tint="0.59999389629810485"/>
      </patternFill>
    </fill>
    <fill>
      <patternFill patternType="lightUp">
        <bgColor theme="7" tint="0.59999389629810485"/>
      </patternFill>
    </fill>
    <fill>
      <patternFill patternType="lightUp">
        <bgColor rgb="FFFFCB25"/>
      </patternFill>
    </fill>
    <fill>
      <patternFill patternType="lightUp">
        <bgColor rgb="FFF57C73"/>
      </patternFill>
    </fill>
    <fill>
      <patternFill patternType="solid">
        <fgColor rgb="FFFF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s>
  <cellStyleXfs count="1">
    <xf numFmtId="0" fontId="0" fillId="0" borderId="0"/>
  </cellStyleXfs>
  <cellXfs count="84">
    <xf numFmtId="0" fontId="0" fillId="0" borderId="0" xfId="0"/>
    <xf numFmtId="0" fontId="0" fillId="3" borderId="0" xfId="0" applyFill="1"/>
    <xf numFmtId="0" fontId="0" fillId="4" borderId="0" xfId="0" applyFill="1"/>
    <xf numFmtId="0" fontId="0" fillId="5" borderId="0" xfId="0" applyFill="1"/>
    <xf numFmtId="0" fontId="0" fillId="4" borderId="0" xfId="0" applyFill="1" applyAlignment="1">
      <alignment horizontal="center"/>
    </xf>
    <xf numFmtId="0" fontId="0" fillId="3" borderId="0" xfId="0" applyFill="1" applyAlignment="1">
      <alignment vertical="center"/>
    </xf>
    <xf numFmtId="0" fontId="0" fillId="5" borderId="0" xfId="0" applyFill="1" applyAlignment="1">
      <alignment vertical="center"/>
    </xf>
    <xf numFmtId="164" fontId="0" fillId="2" borderId="0" xfId="0" applyNumberFormat="1" applyFill="1" applyAlignment="1">
      <alignment vertical="center"/>
    </xf>
    <xf numFmtId="0" fontId="6" fillId="3" borderId="0" xfId="0" applyFont="1" applyFill="1" applyAlignment="1">
      <alignment vertical="center"/>
    </xf>
    <xf numFmtId="0" fontId="5" fillId="4" borderId="0" xfId="0" applyFont="1" applyFill="1"/>
    <xf numFmtId="49" fontId="0" fillId="3" borderId="0" xfId="0" applyNumberFormat="1" applyFill="1" applyAlignment="1">
      <alignment horizontal="center"/>
    </xf>
    <xf numFmtId="1" fontId="0" fillId="2" borderId="0" xfId="0" applyNumberFormat="1" applyFill="1" applyAlignment="1">
      <alignment vertical="center"/>
    </xf>
    <xf numFmtId="0" fontId="0" fillId="4" borderId="0" xfId="0" applyFill="1" applyAlignment="1">
      <alignment vertical="center"/>
    </xf>
    <xf numFmtId="2" fontId="0" fillId="6" borderId="0" xfId="0" applyNumberFormat="1" applyFill="1" applyAlignment="1">
      <alignment vertical="center"/>
    </xf>
    <xf numFmtId="0" fontId="0" fillId="6" borderId="0" xfId="0" applyFill="1" applyAlignment="1">
      <alignment vertical="center"/>
    </xf>
    <xf numFmtId="49" fontId="0" fillId="4" borderId="0" xfId="0" applyNumberFormat="1" applyFill="1" applyAlignment="1">
      <alignment horizontal="center" vertical="center"/>
    </xf>
    <xf numFmtId="0" fontId="0" fillId="0" borderId="0" xfId="0" applyAlignment="1">
      <alignment vertical="center"/>
    </xf>
    <xf numFmtId="165" fontId="0" fillId="6" borderId="0" xfId="0" applyNumberFormat="1" applyFill="1" applyAlignment="1">
      <alignment vertical="center"/>
    </xf>
    <xf numFmtId="49" fontId="0" fillId="3" borderId="0" xfId="0" applyNumberFormat="1" applyFill="1" applyAlignment="1">
      <alignment horizontal="center" vertical="center"/>
    </xf>
    <xf numFmtId="0" fontId="8" fillId="0" borderId="1" xfId="0" applyFont="1" applyBorder="1" applyAlignment="1">
      <alignment vertical="center"/>
    </xf>
    <xf numFmtId="0" fontId="8" fillId="0" borderId="1" xfId="0" applyFont="1" applyBorder="1" applyAlignment="1">
      <alignment horizontal="center" vertical="center"/>
    </xf>
    <xf numFmtId="0" fontId="0" fillId="7" borderId="4" xfId="0" applyFill="1" applyBorder="1" applyAlignment="1">
      <alignment horizontal="right"/>
    </xf>
    <xf numFmtId="0" fontId="0" fillId="8" borderId="0" xfId="0" applyFill="1" applyAlignment="1">
      <alignment vertical="center"/>
    </xf>
    <xf numFmtId="0" fontId="0" fillId="8" borderId="0" xfId="0" applyFill="1"/>
    <xf numFmtId="49" fontId="0" fillId="8" borderId="0" xfId="0" applyNumberFormat="1" applyFill="1" applyAlignment="1">
      <alignment horizontal="center" vertical="center"/>
    </xf>
    <xf numFmtId="49" fontId="0" fillId="8" borderId="0" xfId="0" applyNumberFormat="1" applyFill="1" applyAlignment="1">
      <alignment horizontal="center"/>
    </xf>
    <xf numFmtId="0" fontId="0" fillId="7" borderId="0" xfId="0" applyFill="1" applyAlignment="1">
      <alignment horizontal="right"/>
    </xf>
    <xf numFmtId="0" fontId="0" fillId="8" borderId="0" xfId="0" applyFill="1" applyAlignment="1">
      <alignment horizontal="right"/>
    </xf>
    <xf numFmtId="164" fontId="0" fillId="2" borderId="0" xfId="0" applyNumberFormat="1" applyFill="1" applyAlignment="1">
      <alignment horizontal="right"/>
    </xf>
    <xf numFmtId="0" fontId="1" fillId="4" borderId="0" xfId="0" applyFont="1" applyFill="1"/>
    <xf numFmtId="0" fontId="10" fillId="4" borderId="0" xfId="0" applyFont="1" applyFill="1"/>
    <xf numFmtId="0" fontId="1" fillId="9" borderId="0" xfId="0" applyFont="1" applyFill="1"/>
    <xf numFmtId="0" fontId="0" fillId="9" borderId="0" xfId="0" applyFill="1"/>
    <xf numFmtId="0" fontId="1" fillId="0" borderId="0" xfId="0" applyFont="1"/>
    <xf numFmtId="0" fontId="1" fillId="9" borderId="1" xfId="0" applyFont="1" applyFill="1" applyBorder="1"/>
    <xf numFmtId="0" fontId="1" fillId="0" borderId="1" xfId="0" applyFont="1" applyBorder="1"/>
    <xf numFmtId="0" fontId="0" fillId="0" borderId="1" xfId="0" applyBorder="1"/>
    <xf numFmtId="0" fontId="11" fillId="0" borderId="0" xfId="0" applyFont="1"/>
    <xf numFmtId="0" fontId="9" fillId="0" borderId="0" xfId="0" applyFont="1"/>
    <xf numFmtId="0" fontId="0" fillId="10" borderId="0" xfId="0" applyFill="1"/>
    <xf numFmtId="0" fontId="1" fillId="4" borderId="1" xfId="0" applyFont="1" applyFill="1" applyBorder="1"/>
    <xf numFmtId="0" fontId="4" fillId="4" borderId="0" xfId="0" applyFont="1" applyFill="1"/>
    <xf numFmtId="0" fontId="4" fillId="9" borderId="0" xfId="0" applyFont="1" applyFill="1"/>
    <xf numFmtId="0" fontId="12" fillId="4" borderId="0" xfId="0" applyFont="1" applyFill="1"/>
    <xf numFmtId="0" fontId="12" fillId="4" borderId="0" xfId="0" applyFont="1" applyFill="1" applyAlignment="1">
      <alignment horizontal="right"/>
    </xf>
    <xf numFmtId="0" fontId="0" fillId="2" borderId="0" xfId="0" applyFill="1"/>
    <xf numFmtId="0" fontId="1" fillId="2" borderId="0" xfId="0" applyFont="1" applyFill="1"/>
    <xf numFmtId="0" fontId="4" fillId="2" borderId="0" xfId="0" applyFont="1" applyFill="1"/>
    <xf numFmtId="166" fontId="4" fillId="2" borderId="0" xfId="0" applyNumberFormat="1" applyFont="1" applyFill="1" applyAlignment="1">
      <alignment horizontal="center"/>
    </xf>
    <xf numFmtId="0" fontId="4" fillId="2" borderId="0" xfId="0" applyFont="1" applyFill="1" applyAlignment="1">
      <alignment horizontal="center"/>
    </xf>
    <xf numFmtId="0" fontId="0" fillId="6" borderId="0" xfId="0" applyFill="1"/>
    <xf numFmtId="0" fontId="0" fillId="8" borderId="1" xfId="0" applyFill="1" applyBorder="1"/>
    <xf numFmtId="0" fontId="0" fillId="11" borderId="1" xfId="0" applyFill="1" applyBorder="1"/>
    <xf numFmtId="0" fontId="0" fillId="12" borderId="1" xfId="0" applyFill="1" applyBorder="1"/>
    <xf numFmtId="0" fontId="0" fillId="13" borderId="1" xfId="0" applyFill="1" applyBorder="1"/>
    <xf numFmtId="0" fontId="0" fillId="14" borderId="1" xfId="0" applyFill="1" applyBorder="1"/>
    <xf numFmtId="0" fontId="0" fillId="15" borderId="1" xfId="0" applyFill="1" applyBorder="1"/>
    <xf numFmtId="0" fontId="0" fillId="16" borderId="1" xfId="0" applyFill="1" applyBorder="1"/>
    <xf numFmtId="0" fontId="0" fillId="17" borderId="1" xfId="0" applyFill="1" applyBorder="1"/>
    <xf numFmtId="0" fontId="0" fillId="18" borderId="1" xfId="0" applyFill="1" applyBorder="1"/>
    <xf numFmtId="0" fontId="0" fillId="19" borderId="1" xfId="0" applyFill="1" applyBorder="1"/>
    <xf numFmtId="0" fontId="13" fillId="2" borderId="0" xfId="0" applyFont="1" applyFill="1"/>
    <xf numFmtId="0" fontId="0" fillId="20" borderId="1" xfId="0" applyFill="1" applyBorder="1"/>
    <xf numFmtId="0" fontId="0" fillId="6" borderId="4" xfId="0" applyFill="1" applyBorder="1"/>
    <xf numFmtId="164" fontId="0" fillId="6" borderId="4" xfId="0" applyNumberFormat="1" applyFill="1" applyBorder="1"/>
    <xf numFmtId="166" fontId="0" fillId="6" borderId="0" xfId="0" applyNumberFormat="1" applyFill="1"/>
    <xf numFmtId="0" fontId="15" fillId="9" borderId="0" xfId="0" applyFont="1" applyFill="1" applyAlignment="1">
      <alignment vertical="top"/>
    </xf>
    <xf numFmtId="164" fontId="0" fillId="5" borderId="0" xfId="0" applyNumberFormat="1" applyFill="1"/>
    <xf numFmtId="0" fontId="0" fillId="0" borderId="0" xfId="0" applyProtection="1">
      <protection locked="0"/>
    </xf>
    <xf numFmtId="164" fontId="0" fillId="0" borderId="0" xfId="0" applyNumberFormat="1" applyAlignment="1" applyProtection="1">
      <alignment vertical="center"/>
      <protection locked="0"/>
    </xf>
    <xf numFmtId="0" fontId="0" fillId="5" borderId="0" xfId="0" applyFill="1" applyAlignment="1" applyProtection="1">
      <alignment vertical="center"/>
      <protection locked="0"/>
    </xf>
    <xf numFmtId="1" fontId="0" fillId="5" borderId="0" xfId="0" applyNumberFormat="1" applyFill="1" applyAlignment="1" applyProtection="1">
      <alignment vertical="center"/>
      <protection locked="0"/>
    </xf>
    <xf numFmtId="164" fontId="0" fillId="5" borderId="0" xfId="0" applyNumberFormat="1" applyFill="1" applyAlignment="1" applyProtection="1">
      <alignment vertical="center"/>
      <protection locked="0"/>
    </xf>
    <xf numFmtId="165" fontId="0" fillId="0" borderId="0" xfId="0" applyNumberFormat="1" applyAlignment="1" applyProtection="1">
      <alignment vertical="center"/>
      <protection locked="0"/>
    </xf>
    <xf numFmtId="1" fontId="0" fillId="0" borderId="0" xfId="0" applyNumberFormat="1" applyAlignment="1" applyProtection="1">
      <alignment vertical="center"/>
      <protection locked="0"/>
    </xf>
    <xf numFmtId="0" fontId="4" fillId="4" borderId="0" xfId="0" applyFont="1" applyFill="1" applyAlignment="1">
      <alignment horizontal="left"/>
    </xf>
    <xf numFmtId="0" fontId="4" fillId="8" borderId="0" xfId="0" applyFont="1" applyFill="1" applyAlignment="1">
      <alignment horizontal="left"/>
    </xf>
    <xf numFmtId="0" fontId="0" fillId="5" borderId="0" xfId="0" applyFill="1" applyAlignment="1">
      <alignment horizontal="center"/>
    </xf>
    <xf numFmtId="0" fontId="4" fillId="3" borderId="0" xfId="0" applyFont="1" applyFill="1" applyAlignment="1">
      <alignment horizontal="left"/>
    </xf>
    <xf numFmtId="0" fontId="4" fillId="4" borderId="0" xfId="0" applyFont="1" applyFill="1" applyAlignment="1">
      <alignment horizontal="center"/>
    </xf>
    <xf numFmtId="0" fontId="14" fillId="2" borderId="0" xfId="0" applyFont="1" applyFill="1" applyAlignment="1">
      <alignment horizontal="left" vertical="top" wrapText="1"/>
    </xf>
    <xf numFmtId="0" fontId="7" fillId="0" borderId="1" xfId="0" applyFont="1" applyBorder="1" applyAlignment="1">
      <alignmen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cellXfs>
  <cellStyles count="1">
    <cellStyle name="Normal" xfId="0" builtinId="0"/>
  </cellStyles>
  <dxfs count="247">
    <dxf>
      <font>
        <color rgb="FF9C0006"/>
      </font>
      <fill>
        <patternFill>
          <bgColor rgb="FFFFC7CE"/>
        </patternFill>
      </fill>
    </dxf>
    <dxf>
      <font>
        <color rgb="FF9C0006"/>
      </font>
      <fill>
        <patternFill>
          <bgColor rgb="FFFFC7CE"/>
        </patternFill>
      </fill>
    </dxf>
    <dxf>
      <fill>
        <patternFill>
          <bgColor theme="4" tint="0.59996337778862885"/>
        </patternFill>
      </fill>
    </dxf>
    <dxf>
      <fill>
        <patternFill>
          <bgColor theme="7" tint="0.59996337778862885"/>
        </patternFill>
      </fill>
    </dxf>
    <dxf>
      <fill>
        <patternFill patternType="lightUp">
          <bgColor rgb="FFF57C73"/>
        </patternFill>
      </fill>
    </dxf>
    <dxf>
      <fill>
        <patternFill>
          <bgColor rgb="FFFFCB25"/>
        </patternFill>
      </fill>
    </dxf>
    <dxf>
      <fill>
        <patternFill>
          <bgColor theme="9" tint="0.5999633777886288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9" tint="0.59996337778862885"/>
        </patternFill>
      </fill>
    </dxf>
    <dxf>
      <fill>
        <patternFill>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theme="9"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bgColor theme="9" tint="0.59996337778862885"/>
        </patternFill>
      </fill>
    </dxf>
    <dxf>
      <fill>
        <patternFill patternType="lightUp">
          <bgColor rgb="FFFFCB25"/>
        </patternFill>
      </fill>
    </dxf>
    <dxf>
      <fill>
        <patternFill patternType="lightUp">
          <bgColor rgb="FFF57C73"/>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patternType="lightUp">
          <bgColor rgb="FFF57C73"/>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patternType="lightUp">
          <bgColor theme="4" tint="0.59996337778862885"/>
        </patternFill>
      </fill>
    </dxf>
    <dxf>
      <fill>
        <patternFill patternType="lightUp">
          <bgColor theme="7" tint="0.59996337778862885"/>
        </patternFill>
      </fill>
    </dxf>
    <dxf>
      <fill>
        <patternFill>
          <bgColor rgb="FFF57C73"/>
        </patternFill>
      </fill>
    </dxf>
    <dxf>
      <fill>
        <patternFill patternType="lightUp">
          <bgColor theme="9" tint="0.59996337778862885"/>
        </patternFill>
      </fill>
    </dxf>
    <dxf>
      <fill>
        <patternFill patternType="lightUp">
          <bgColor rgb="FFFFCB2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patternType="lightUp">
          <bgColor rgb="FFF57C73"/>
        </patternFill>
      </fill>
    </dxf>
    <dxf>
      <fill>
        <patternFill>
          <bgColor rgb="FFFFCB25"/>
        </patternFill>
      </fill>
    </dxf>
    <dxf>
      <fill>
        <patternFill>
          <bgColor rgb="FFFFCCFF"/>
        </patternFill>
      </fill>
    </dxf>
    <dxf>
      <fill>
        <patternFill>
          <bgColor theme="7" tint="0.59996337778862885"/>
        </patternFill>
      </fill>
    </dxf>
    <dxf>
      <fill>
        <patternFill>
          <bgColor theme="4"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9" tint="0.59996337778862885"/>
        </patternFill>
      </fill>
    </dxf>
    <dxf>
      <fill>
        <patternFill patternType="lightUp">
          <bgColor theme="4" tint="0.59996337778862885"/>
        </patternFill>
      </fill>
    </dxf>
    <dxf>
      <fill>
        <patternFill>
          <bgColor rgb="FFF57C73"/>
        </patternFill>
      </fill>
    </dxf>
    <dxf>
      <fill>
        <patternFill>
          <bgColor rgb="FFFFCB25"/>
        </patternFill>
      </fill>
    </dxf>
    <dxf>
      <fill>
        <patternFill>
          <bgColor theme="7" tint="0.59996337778862885"/>
        </patternFill>
      </fill>
    </dxf>
    <dxf>
      <fill>
        <patternFill>
          <bgColor rgb="FFFFCCFF"/>
        </patternFill>
      </fill>
    </dxf>
    <dxf>
      <fill>
        <patternFill>
          <bgColor theme="4" tint="0.59996337778862885"/>
        </patternFill>
      </fill>
    </dxf>
    <dxf>
      <fill>
        <patternFill patternType="lightUp">
          <bgColor theme="9" tint="0.59996337778862885"/>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bgColor rgb="FFFFCCFF"/>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rgb="FFF57C73"/>
        </patternFill>
      </fill>
    </dxf>
    <dxf>
      <fill>
        <patternFill>
          <bgColor theme="4" tint="0.59996337778862885"/>
        </patternFill>
      </fill>
    </dxf>
    <dxf>
      <fill>
        <patternFill patternType="lightUp">
          <bgColor rgb="FFFFCB25"/>
        </patternFill>
      </fill>
    </dxf>
    <dxf>
      <fill>
        <patternFill>
          <bgColor theme="9" tint="0.59996337778862885"/>
        </patternFill>
      </fill>
    </dxf>
    <dxf>
      <fill>
        <patternFill patternType="lightUp">
          <bgColor rgb="FFF57C73"/>
        </patternFill>
      </fill>
    </dxf>
    <dxf>
      <fill>
        <patternFill>
          <bgColor rgb="FFFFCCFF"/>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bgColor rgb="FFFFCB25"/>
        </patternFill>
      </fill>
    </dxf>
    <dxf>
      <fill>
        <patternFill>
          <bgColor theme="7" tint="0.59996337778862885"/>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rgb="FFFFCCFF"/>
        </patternFill>
      </fill>
    </dxf>
    <dxf>
      <fill>
        <patternFill>
          <bgColor theme="9"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rgb="FFFFCB25"/>
        </patternFill>
      </fill>
    </dxf>
    <dxf>
      <fill>
        <patternFill patternType="lightUp">
          <bgColor rgb="FFF57C73"/>
        </patternFill>
      </fill>
    </dxf>
    <dxf>
      <fill>
        <patternFill patternType="lightUp">
          <bgColor theme="4" tint="0.59996337778862885"/>
        </patternFill>
      </fill>
    </dxf>
    <dxf>
      <fill>
        <patternFill patternType="lightUp">
          <bgColor theme="9" tint="0.59996337778862885"/>
        </patternFill>
      </fill>
    </dxf>
    <dxf>
      <fill>
        <patternFill>
          <bgColor theme="7" tint="0.59996337778862885"/>
        </patternFill>
      </fill>
    </dxf>
    <dxf>
      <fill>
        <patternFill>
          <bgColor theme="4" tint="0.59996337778862885"/>
        </patternFill>
      </fill>
    </dxf>
    <dxf>
      <fill>
        <patternFill>
          <bgColor theme="9" tint="0.59996337778862885"/>
        </patternFill>
      </fill>
    </dxf>
    <dxf>
      <fill>
        <patternFill patternType="lightUp">
          <bgColor rgb="FFFFCB25"/>
        </patternFill>
      </fill>
    </dxf>
    <dxf>
      <fill>
        <patternFill patternType="lightUp">
          <bgColor theme="7" tint="0.59996337778862885"/>
        </patternFill>
      </fill>
    </dxf>
    <dxf>
      <fill>
        <patternFill>
          <bgColor rgb="FFF57C73"/>
        </patternFill>
      </fill>
    </dxf>
    <dxf>
      <fill>
        <patternFill>
          <bgColor rgb="FFFFCCFF"/>
        </patternFill>
      </fill>
    </dxf>
    <dxf>
      <fill>
        <patternFill patternType="lightUp">
          <bgColor theme="4" tint="0.59996337778862885"/>
        </patternFill>
      </fill>
    </dxf>
    <dxf>
      <fill>
        <patternFill patternType="lightUp">
          <bgColor theme="9" tint="0.59996337778862885"/>
        </patternFill>
      </fill>
    </dxf>
    <dxf>
      <fill>
        <patternFill>
          <bgColor theme="9" tint="0.59996337778862885"/>
        </patternFill>
      </fill>
    </dxf>
    <dxf>
      <fill>
        <patternFill>
          <bgColor theme="4" tint="0.59996337778862885"/>
        </patternFill>
      </fill>
    </dxf>
    <dxf>
      <fill>
        <patternFill>
          <bgColor theme="7" tint="0.59996337778862885"/>
        </patternFill>
      </fill>
    </dxf>
    <dxf>
      <fill>
        <patternFill>
          <bgColor rgb="FFF57C73"/>
        </patternFill>
      </fill>
    </dxf>
    <dxf>
      <fill>
        <patternFill patternType="lightUp">
          <bgColor theme="7" tint="0.59996337778862885"/>
        </patternFill>
      </fill>
    </dxf>
    <dxf>
      <fill>
        <patternFill patternType="lightUp">
          <bgColor rgb="FFF57C73"/>
        </patternFill>
      </fill>
    </dxf>
    <dxf>
      <fill>
        <patternFill patternType="lightUp">
          <bgColor rgb="FFFFCB25"/>
        </patternFill>
      </fill>
    </dxf>
    <dxf>
      <fill>
        <patternFill>
          <bgColor rgb="FFFFCB25"/>
        </patternFill>
      </fill>
    </dxf>
    <dxf>
      <fill>
        <patternFill>
          <bgColor rgb="FFFFCCFF"/>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rgb="FFF57C73"/>
        </patternFill>
      </fill>
    </dxf>
    <dxf>
      <fill>
        <patternFill>
          <bgColor rgb="FFF57C73"/>
        </patternFill>
      </fill>
    </dxf>
    <dxf>
      <fill>
        <patternFill>
          <bgColor rgb="FFFFCB25"/>
        </patternFill>
      </fill>
    </dxf>
    <dxf>
      <fill>
        <patternFill>
          <bgColor theme="7" tint="0.59996337778862885"/>
        </patternFill>
      </fill>
    </dxf>
    <dxf>
      <fill>
        <patternFill>
          <bgColor theme="4" tint="0.59996337778862885"/>
        </patternFill>
      </fill>
    </dxf>
    <dxf>
      <fill>
        <patternFill>
          <bgColor rgb="FFFFCCFF"/>
        </patternFill>
      </fill>
    </dxf>
    <dxf>
      <fill>
        <patternFill>
          <bgColor theme="9" tint="0.59996337778862885"/>
        </patternFill>
      </fill>
    </dxf>
    <dxf>
      <fill>
        <patternFill patternType="lightUp">
          <bgColor theme="4" tint="0.59996337778862885"/>
        </patternFill>
      </fill>
    </dxf>
    <dxf>
      <fill>
        <patternFill patternType="lightUp">
          <bgColor theme="9" tint="0.59996337778862885"/>
        </patternFill>
      </fill>
    </dxf>
    <dxf>
      <fill>
        <patternFill>
          <bgColor rgb="FFF57C73"/>
        </patternFill>
      </fill>
    </dxf>
    <dxf>
      <fill>
        <patternFill patternType="lightUp">
          <bgColor rgb="FFFFCB25"/>
        </patternFill>
      </fill>
    </dxf>
    <dxf>
      <fill>
        <patternFill patternType="lightUp">
          <bgColor theme="7" tint="0.59996337778862885"/>
        </patternFill>
      </fill>
    </dxf>
    <dxf>
      <fill>
        <patternFill>
          <bgColor theme="4" tint="0.59996337778862885"/>
        </patternFill>
      </fill>
    </dxf>
    <dxf>
      <fill>
        <patternFill patternType="lightUp">
          <bgColor rgb="FFF57C73"/>
        </patternFill>
      </fill>
    </dxf>
    <dxf>
      <fill>
        <patternFill>
          <bgColor rgb="FFFFCCFF"/>
        </patternFill>
      </fill>
    </dxf>
    <dxf>
      <fill>
        <patternFill>
          <bgColor rgb="FFFFCB25"/>
        </patternFill>
      </fill>
    </dxf>
    <dxf>
      <fill>
        <patternFill>
          <bgColor theme="7" tint="0.59996337778862885"/>
        </patternFill>
      </fill>
    </dxf>
    <dxf>
      <fill>
        <patternFill patternType="lightUp">
          <bgColor theme="4" tint="0.59996337778862885"/>
        </patternFill>
      </fill>
    </dxf>
    <dxf>
      <fill>
        <patternFill>
          <bgColor theme="9" tint="0.59996337778862885"/>
        </patternFill>
      </fill>
    </dxf>
    <dxf>
      <fill>
        <patternFill>
          <bgColor theme="9" tint="0.59996337778862885"/>
        </patternFill>
      </fill>
    </dxf>
    <dxf>
      <fill>
        <patternFill>
          <bgColor rgb="FFFFCCFF"/>
        </patternFill>
      </fill>
    </dxf>
    <dxf>
      <fill>
        <patternFill>
          <bgColor theme="4" tint="0.59996337778862885"/>
        </patternFill>
      </fill>
    </dxf>
    <dxf>
      <fill>
        <patternFill>
          <bgColor theme="7" tint="0.59996337778862885"/>
        </patternFill>
      </fill>
    </dxf>
    <dxf>
      <fill>
        <patternFill>
          <bgColor rgb="FFFFCB25"/>
        </patternFill>
      </fill>
    </dxf>
    <dxf>
      <fill>
        <patternFill>
          <bgColor rgb="FFF57C73"/>
        </patternFill>
      </fill>
    </dxf>
    <dxf>
      <fill>
        <patternFill patternType="lightUp">
          <bgColor theme="4" tint="0.59996337778862885"/>
        </patternFill>
      </fill>
    </dxf>
    <dxf>
      <fill>
        <patternFill patternType="lightUp">
          <bgColor theme="7" tint="0.59996337778862885"/>
        </patternFill>
      </fill>
    </dxf>
    <dxf>
      <fill>
        <patternFill patternType="lightUp">
          <bgColor theme="9" tint="0.59996337778862885"/>
        </patternFill>
      </fill>
    </dxf>
    <dxf>
      <fill>
        <patternFill patternType="lightUp">
          <bgColor rgb="FFF57C73"/>
        </patternFill>
      </fill>
    </dxf>
    <dxf>
      <fill>
        <patternFill patternType="lightUp">
          <bgColor rgb="FFFFCB25"/>
        </patternFill>
      </fill>
    </dxf>
    <dxf>
      <fill>
        <patternFill>
          <bgColor rgb="FFF57C73"/>
        </patternFill>
      </fill>
    </dxf>
    <dxf>
      <fill>
        <patternFill>
          <bgColor rgb="FFFFCB25"/>
        </patternFill>
      </fill>
    </dxf>
    <dxf>
      <fill>
        <patternFill>
          <bgColor rgb="FFFFCCFF"/>
        </patternFill>
      </fill>
    </dxf>
    <dxf>
      <fill>
        <patternFill>
          <bgColor theme="7" tint="0.59996337778862885"/>
        </patternFill>
      </fill>
    </dxf>
    <dxf>
      <fill>
        <patternFill>
          <bgColor theme="9" tint="0.59996337778862885"/>
        </patternFill>
      </fill>
    </dxf>
    <dxf>
      <fill>
        <patternFill>
          <bgColor theme="4" tint="0.59996337778862885"/>
        </patternFill>
      </fill>
    </dxf>
    <dxf>
      <fill>
        <patternFill patternType="lightUp">
          <bgColor rgb="FFF57C73"/>
        </patternFill>
      </fill>
    </dxf>
    <dxf>
      <fill>
        <patternFill patternType="lightUp">
          <bgColor rgb="FFFFCB25"/>
        </patternFill>
      </fill>
    </dxf>
    <dxf>
      <fill>
        <patternFill patternType="lightUp">
          <bgColor theme="7" tint="0.59996337778862885"/>
        </patternFill>
      </fill>
    </dxf>
    <dxf>
      <fill>
        <patternFill patternType="lightUp">
          <bgColor theme="9" tint="0.59996337778862885"/>
        </patternFill>
      </fill>
    </dxf>
    <dxf>
      <fill>
        <patternFill patternType="lightUp">
          <bgColor theme="4" tint="0.59996337778862885"/>
        </patternFill>
      </fill>
    </dxf>
    <dxf>
      <fill>
        <patternFill>
          <bgColor theme="9" tint="0.59996337778862885"/>
        </patternFill>
      </fill>
    </dxf>
    <dxf>
      <fill>
        <patternFill>
          <bgColor theme="4" tint="0.59996337778862885"/>
        </patternFill>
      </fill>
    </dxf>
    <dxf>
      <fill>
        <patternFill>
          <bgColor rgb="FFF57C73"/>
        </patternFill>
      </fill>
    </dxf>
    <dxf>
      <fill>
        <patternFill patternType="lightUp">
          <bgColor theme="4" tint="0.59996337778862885"/>
        </patternFill>
      </fill>
    </dxf>
    <dxf>
      <fill>
        <patternFill patternType="lightUp">
          <bgColor theme="9" tint="0.59996337778862885"/>
        </patternFill>
      </fill>
    </dxf>
    <dxf>
      <fill>
        <patternFill patternType="lightUp">
          <bgColor theme="7" tint="0.59996337778862885"/>
        </patternFill>
      </fill>
    </dxf>
    <dxf>
      <fill>
        <patternFill patternType="lightUp">
          <bgColor rgb="FFFFCB25"/>
        </patternFill>
      </fill>
    </dxf>
    <dxf>
      <fill>
        <patternFill patternType="lightUp">
          <bgColor rgb="FFF57C73"/>
        </patternFill>
      </fill>
    </dxf>
    <dxf>
      <fill>
        <patternFill>
          <bgColor theme="7" tint="0.59996337778862885"/>
        </patternFill>
      </fill>
    </dxf>
    <dxf>
      <fill>
        <patternFill>
          <bgColor rgb="FFFFCB25"/>
        </patternFill>
      </fill>
    </dxf>
    <dxf>
      <font>
        <color auto="1"/>
      </font>
      <fill>
        <patternFill>
          <bgColor theme="5" tint="0.59996337778862885"/>
        </patternFill>
      </fill>
    </dxf>
    <dxf>
      <fill>
        <patternFill>
          <bgColor theme="9"/>
        </patternFill>
      </fill>
    </dxf>
    <dxf>
      <font>
        <color auto="1"/>
      </font>
      <fill>
        <patternFill>
          <bgColor theme="5" tint="0.59996337778862885"/>
        </patternFill>
      </fill>
    </dxf>
    <dxf>
      <fill>
        <patternFill>
          <bgColor theme="9"/>
        </patternFill>
      </fill>
    </dxf>
  </dxfs>
  <tableStyles count="0" defaultTableStyle="TableStyleMedium2" defaultPivotStyle="PivotStyleLight16"/>
  <colors>
    <mruColors>
      <color rgb="FFE3E1E1"/>
      <color rgb="FFFFCCFF"/>
      <color rgb="FFFF99FF"/>
      <color rgb="FFF57C73"/>
      <color rgb="FFFFCB2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190498</xdr:rowOff>
    </xdr:from>
    <xdr:to>
      <xdr:col>22</xdr:col>
      <xdr:colOff>0</xdr:colOff>
      <xdr:row>33</xdr:row>
      <xdr:rowOff>190499</xdr:rowOff>
    </xdr:to>
    <xdr:sp macro="" textlink="">
      <xdr:nvSpPr>
        <xdr:cNvPr id="2" name="Tekstfelt 1" descr="Decorative" title="Decorative">
          <a:extLst>
            <a:ext uri="{FF2B5EF4-FFF2-40B4-BE49-F238E27FC236}">
              <a16:creationId xmlns:a16="http://schemas.microsoft.com/office/drawing/2014/main" id="{00000000-0008-0000-0000-000002000000}"/>
            </a:ext>
          </a:extLst>
        </xdr:cNvPr>
        <xdr:cNvSpPr txBox="1"/>
      </xdr:nvSpPr>
      <xdr:spPr>
        <a:xfrm>
          <a:off x="609600" y="190498"/>
          <a:ext cx="12801600" cy="6286501"/>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t>Vers. Maj</a:t>
          </a:r>
          <a:r>
            <a:rPr lang="da-DK" sz="1100" b="1" baseline="0"/>
            <a:t> 2024</a:t>
          </a:r>
          <a:endParaRPr lang="da-DK" sz="1100" b="1"/>
        </a:p>
        <a:p>
          <a:endParaRPr lang="da-DK" sz="1100" b="1"/>
        </a:p>
        <a:p>
          <a:r>
            <a:rPr lang="da-DK" sz="1100" b="1"/>
            <a:t>Beskrivelse</a:t>
          </a:r>
        </a:p>
        <a:p>
          <a:r>
            <a:rPr lang="da-DK" sz="1100"/>
            <a:t>Siden </a:t>
          </a:r>
          <a:r>
            <a:rPr lang="da-DK" sz="1100" baseline="0"/>
            <a:t>2022 har MST anvendt NP-vekselkursen som administrationspraksis til fosforrisikovurdering. Vurderingen foretages konkret på det enkelte projekt, samtidig med, at der tages højde for fosforfølsomheden i den marine recipient i form af en NP-vekselkurs. I maj 2024 er der tilføjet en fane til fosforrisikovurdering, hvis den nedstrøms recipient er en sø. Bemærk at denne nye fane ikke giver et facit, men er tænkt som en hjælp.</a:t>
          </a:r>
        </a:p>
        <a:p>
          <a:endParaRPr lang="da-DK" sz="1100" baseline="0"/>
        </a:p>
        <a:p>
          <a:r>
            <a:rPr lang="da-DK" sz="1100" b="1" baseline="0"/>
            <a:t>Baggrund</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NP-vekselkursen er</a:t>
          </a:r>
          <a:r>
            <a:rPr lang="da-DK" sz="1100" baseline="0">
              <a:solidFill>
                <a:schemeClr val="dk1"/>
              </a:solidFill>
              <a:effectLst/>
              <a:latin typeface="+mn-lt"/>
              <a:ea typeface="+mn-ea"/>
              <a:cs typeface="+mn-cs"/>
            </a:rPr>
            <a:t> beregnet</a:t>
          </a:r>
          <a:r>
            <a:rPr lang="da-DK" sz="1100">
              <a:solidFill>
                <a:schemeClr val="dk1"/>
              </a:solidFill>
              <a:effectLst/>
              <a:latin typeface="+mn-lt"/>
              <a:ea typeface="+mn-ea"/>
              <a:cs typeface="+mn-cs"/>
            </a:rPr>
            <a:t> på baggrund af data fra det marine modelprojekt, som danner grundlag for den marine del af Vandområdeplanerne (2021-2027). For hvert delopland er beregnet, hvor meget kvælstofmålbelastningen ændres som funktion af ændret fosforbelastningen. På baggrund heraf kan beregnes en vandområdespecifik NP-vekselkurs eller P-følsomhed, som angiver, hvor meget en given mængde kvælstof svarer til i fosforækvivalenter og omvendt. NP-vekselkursen kan anvendes til at vurdere, om et projekt - givet den i projektet beregnede N-effekt og potentielle, midlertidige P-merudledning - samlet set vil have en positiv miljøeffekt for det berørte kystvandområde, i den periode som er påvirket af den potentielle midlertidig P-merudledning.</a:t>
          </a: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a:effectLst/>
            </a:rPr>
            <a:t>For hvert</a:t>
          </a:r>
          <a:r>
            <a:rPr lang="da-DK" baseline="0">
              <a:effectLst/>
            </a:rPr>
            <a:t> delopland er beregnet en værdi for oplandets NP-vekselkurs (fremgår af fanen"rullelister mv."), jo højere værdien er, jo større risiko for at tilstanden forværres i den marine recipient ved en merudledning af fosfor. Det vurderes, at så længe den potentielle midlertidige P-merudledning ikke reducerer N-effekten med mere end 100 %, vil projektet samlet set have en positiv effekt på deloplandet.</a:t>
          </a:r>
        </a:p>
        <a:p>
          <a:pPr marL="0" marR="0" lvl="0" indent="0" defTabSz="914400" eaLnBrk="1" fontAlgn="auto" latinLnBrk="0" hangingPunct="1">
            <a:lnSpc>
              <a:spcPct val="100000"/>
            </a:lnSpc>
            <a:spcBef>
              <a:spcPts val="0"/>
            </a:spcBef>
            <a:spcAft>
              <a:spcPts val="0"/>
            </a:spcAft>
            <a:buClrTx/>
            <a:buSzTx/>
            <a:buFontTx/>
            <a:buNone/>
            <a:tabLst/>
            <a:defRPr/>
          </a:pPr>
          <a:r>
            <a:rPr lang="da-DK" baseline="0">
              <a:effectLst/>
            </a:rPr>
            <a:t>Dette benyttes </a:t>
          </a:r>
          <a:r>
            <a:rPr lang="da-DK" u="sng" baseline="0">
              <a:effectLst/>
            </a:rPr>
            <a:t>kun</a:t>
          </a:r>
          <a:r>
            <a:rPr lang="da-DK" baseline="0">
              <a:effectLst/>
            </a:rPr>
            <a:t> i sammenhæng med fosforrisikovurderingen, den reducerede N-effekt skal </a:t>
          </a:r>
          <a:r>
            <a:rPr lang="da-DK" u="sng" baseline="0">
              <a:effectLst/>
            </a:rPr>
            <a:t>ikke</a:t>
          </a:r>
          <a:r>
            <a:rPr lang="da-DK" baseline="0">
              <a:effectLst/>
            </a:rPr>
            <a:t> anvendes i ansøgningen, da den kun er midlertidig, indtil projektets P-udledning reduceres/ophører.</a:t>
          </a:r>
        </a:p>
        <a:p>
          <a:pPr marL="0" marR="0" lvl="0" indent="0" defTabSz="914400" eaLnBrk="1" fontAlgn="auto" latinLnBrk="0" hangingPunct="1">
            <a:lnSpc>
              <a:spcPct val="100000"/>
            </a:lnSpc>
            <a:spcBef>
              <a:spcPts val="0"/>
            </a:spcBef>
            <a:spcAft>
              <a:spcPts val="0"/>
            </a:spcAft>
            <a:buClrTx/>
            <a:buSzTx/>
            <a:buFontTx/>
            <a:buNone/>
            <a:tabLst/>
            <a:defRPr/>
          </a:pPr>
          <a:endParaRPr lang="da-DK" baseline="0">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baseline="0">
              <a:effectLst/>
            </a:rPr>
            <a:t>Modeller og vekselkurs er beregnet af DHI/AU. </a:t>
          </a: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aseline="0">
              <a:solidFill>
                <a:schemeClr val="dk1"/>
              </a:solidFill>
              <a:effectLst/>
              <a:latin typeface="+mn-lt"/>
              <a:ea typeface="+mn-ea"/>
              <a:cs typeface="+mn-cs"/>
            </a:rPr>
            <a:t>Findes der søer nedstrøms projektområdet, skal N og P effekterne tilpasses i forhold til retentionen i søen/søerne. Er der nedstrøms søer, er det de tilpassede værdier som skal anvendes til fosforrisikovurdering for den marine recipient.</a:t>
          </a:r>
          <a:endParaRPr lang="da-DK">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da-DK">
            <a:effectLst/>
          </a:endParaRPr>
        </a:p>
        <a:p>
          <a:r>
            <a:rPr lang="da-DK" sz="1100"/>
            <a:t>I dette</a:t>
          </a:r>
          <a:r>
            <a:rPr lang="da-DK" sz="1100" baseline="0"/>
            <a:t> regneark findes; 1) en fane til at foretage fosforrisikovurdering ved marine recipienter (fanen</a:t>
          </a:r>
          <a:r>
            <a:rPr lang="da-DK" sz="1100" baseline="0">
              <a:solidFill>
                <a:schemeClr val="tx1"/>
              </a:solidFill>
            </a:rPr>
            <a:t> </a:t>
          </a:r>
          <a:r>
            <a:rPr lang="da-DK" sz="1100" i="1" baseline="0">
              <a:solidFill>
                <a:schemeClr val="tx1"/>
              </a:solidFill>
            </a:rPr>
            <a:t>Fosforrisikovurdering kystvande</a:t>
          </a:r>
          <a:r>
            <a:rPr lang="da-DK" sz="1100" baseline="0"/>
            <a:t>), 2) en fane til beregning af effekter i forhold til nedstrøms søer (fanen </a:t>
          </a:r>
          <a:r>
            <a:rPr lang="da-DK" sz="1100" i="1" baseline="0"/>
            <a:t>Korrektion hvis nedstrøms sø</a:t>
          </a:r>
          <a:r>
            <a:rPr lang="da-DK" sz="1100" baseline="0"/>
            <a:t>), 3) en fane til hjælp til fosforrisikovurdering ved sø-recipient (fanen </a:t>
          </a:r>
          <a:r>
            <a:rPr lang="da-DK" sz="1100" i="1" baseline="0"/>
            <a:t>Fosforrisikovurdering søer</a:t>
          </a:r>
          <a:r>
            <a:rPr lang="da-DK" sz="1100" i="0" baseline="0"/>
            <a:t>)</a:t>
          </a:r>
          <a:r>
            <a:rPr lang="da-DK" sz="1100" baseline="0"/>
            <a:t>. </a:t>
          </a:r>
        </a:p>
        <a:p>
          <a:endParaRPr lang="da-DK" sz="1100" baseline="0"/>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Denne version erstatter versionen fra marts 2022, dog vil tidligere version være gyldig i en overgangsfase til udgangen af 2025.</a:t>
          </a:r>
          <a:endParaRPr lang="da-DK">
            <a:effectLst/>
          </a:endParaRPr>
        </a:p>
        <a:p>
          <a:endParaRPr lang="da-DK" sz="1100" b="1" baseline="0">
            <a:solidFill>
              <a:srgbClr val="FF0000"/>
            </a:solidFill>
            <a:effectLst/>
            <a:latin typeface="+mn-lt"/>
            <a:ea typeface="+mn-ea"/>
            <a:cs typeface="+mn-cs"/>
          </a:endParaRPr>
        </a:p>
        <a:p>
          <a:r>
            <a:rPr lang="da-DK" sz="1100" b="1" baseline="0">
              <a:solidFill>
                <a:schemeClr val="tx1"/>
              </a:solidFill>
              <a:effectLst/>
              <a:latin typeface="+mn-lt"/>
              <a:ea typeface="+mn-ea"/>
              <a:cs typeface="+mn-cs"/>
            </a:rPr>
            <a:t>Rettelser</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I tidligere version kunne man veksle 30% af den beregnede N-effekt, det er nu 100%.</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Der er tilføjet en fane til hjælp med fosforrisikovurdering af nedstrøms søer</a:t>
          </a: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tx1"/>
              </a:solidFill>
              <a:effectLst/>
              <a:latin typeface="+mn-lt"/>
              <a:ea typeface="+mn-ea"/>
              <a:cs typeface="+mn-cs"/>
            </a:rPr>
            <a:t>- Data til beregningen af retention i nedstrøms søer er opdateret til de nyeste tal pr. 6. maj 2024.</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Det er præciseret at N-retention og P-frigivelse skal indtastes som positive tal.</a:t>
          </a:r>
          <a:r>
            <a:rPr lang="da-DK"/>
            <a:t> </a:t>
          </a:r>
        </a:p>
        <a:p>
          <a:pPr marL="0" marR="0" lvl="0" indent="0" defTabSz="914400" eaLnBrk="1" fontAlgn="auto" latinLnBrk="0" hangingPunct="1">
            <a:lnSpc>
              <a:spcPct val="100000"/>
            </a:lnSpc>
            <a:spcBef>
              <a:spcPts val="0"/>
            </a:spcBef>
            <a:spcAft>
              <a:spcPts val="0"/>
            </a:spcAft>
            <a:buClrTx/>
            <a:buSzTx/>
            <a:buFontTx/>
            <a:buNone/>
            <a:tabLst/>
            <a:defRPr/>
          </a:pPr>
          <a:r>
            <a:rPr lang="da-DK" sz="1100" b="0" i="0" u="none" strike="noStrike">
              <a:solidFill>
                <a:schemeClr val="dk1"/>
              </a:solidFill>
              <a:effectLst/>
              <a:latin typeface="+mn-lt"/>
              <a:ea typeface="+mn-ea"/>
              <a:cs typeface="+mn-cs"/>
            </a:rPr>
            <a:t>- Resultatet for N- og P-retention ved korrektion for nedstrøms søer er afgrænset til mellem 0 og 100%.</a:t>
          </a:r>
          <a:r>
            <a:rPr lang="da-DK"/>
            <a:t> </a:t>
          </a:r>
          <a:endParaRPr lang="da-DK" b="0">
            <a:solidFill>
              <a:schemeClr val="tx1"/>
            </a:solidFill>
            <a:effectLst/>
          </a:endParaRPr>
        </a:p>
        <a:p>
          <a:endParaRPr lang="da-DK" sz="1100" baseline="0"/>
        </a:p>
      </xdr:txBody>
    </xdr:sp>
    <xdr:clientData/>
  </xdr:twoCellAnchor>
  <xdr:twoCellAnchor editAs="oneCell">
    <xdr:from>
      <xdr:col>1</xdr:col>
      <xdr:colOff>114300</xdr:colOff>
      <xdr:row>1</xdr:row>
      <xdr:rowOff>99060</xdr:rowOff>
    </xdr:from>
    <xdr:to>
      <xdr:col>5</xdr:col>
      <xdr:colOff>243416</xdr:colOff>
      <xdr:row>5</xdr:row>
      <xdr:rowOff>4484</xdr:rowOff>
    </xdr:to>
    <xdr:pic>
      <xdr:nvPicPr>
        <xdr:cNvPr id="3" name="Billede 2" descr="https://mim.dk/media/216901/mst_dk_pantone.png">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3900" y="281940"/>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2</xdr:row>
      <xdr:rowOff>0</xdr:rowOff>
    </xdr:from>
    <xdr:to>
      <xdr:col>21</xdr:col>
      <xdr:colOff>0</xdr:colOff>
      <xdr:row>29</xdr:row>
      <xdr:rowOff>0</xdr:rowOff>
    </xdr:to>
    <xdr:sp macro="" textlink="">
      <xdr:nvSpPr>
        <xdr:cNvPr id="2" name="Tekstfelt 1" descr="Beskrivelse">
          <a:extLst>
            <a:ext uri="{FF2B5EF4-FFF2-40B4-BE49-F238E27FC236}">
              <a16:creationId xmlns:a16="http://schemas.microsoft.com/office/drawing/2014/main" id="{00000000-0008-0000-0100-000002000000}"/>
            </a:ext>
          </a:extLst>
        </xdr:cNvPr>
        <xdr:cNvSpPr txBox="1"/>
      </xdr:nvSpPr>
      <xdr:spPr>
        <a:xfrm>
          <a:off x="7886701" y="381000"/>
          <a:ext cx="7315199" cy="512445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r>
            <a:rPr lang="da-DK" sz="1100" b="1"/>
            <a:t>Beskrivelse</a:t>
          </a:r>
        </a:p>
        <a:p>
          <a:r>
            <a:rPr lang="da-DK" sz="1100" i="0" baseline="0"/>
            <a:t>Nærværende regneark kan anvendes til at beregne konsekvenserne for et projekts N-effekt ved en potentiel midlertidig P-merudledning. Til beregningen skal du anvende projektets vurderede N- og P-effekt, samt kende slutrecipienten (delopland </a:t>
          </a:r>
          <a:r>
            <a:rPr lang="da-DK" sz="1100" b="1" i="0" baseline="0"/>
            <a:t>VP3</a:t>
          </a:r>
          <a:r>
            <a:rPr lang="da-DK" sz="1100" i="0" baseline="0"/>
            <a:t>). </a:t>
          </a:r>
        </a:p>
        <a:p>
          <a:endParaRPr lang="da-DK" sz="1100" i="0" baseline="0"/>
        </a:p>
        <a:p>
          <a:r>
            <a:rPr lang="da-DK" sz="1100" i="0" baseline="0"/>
            <a:t>Viser fosforrisikovurderingen, at der er behov for afværge, fortsættes i det blåt markerede område og P-udledningen (</a:t>
          </a:r>
          <a:r>
            <a:rPr lang="da-DK" sz="1100" i="1" baseline="0"/>
            <a:t>P-frigivelse</a:t>
          </a:r>
          <a:r>
            <a:rPr lang="da-DK" sz="1100" i="0" baseline="0"/>
            <a:t>) reduceres indtil fosforrisikovurderingen viser "OK". P-udledningen fra projektområdet skal derefter, ved brug af afværge, reduceres til det beregnede niveau</a:t>
          </a:r>
          <a:r>
            <a:rPr lang="da-DK" sz="1100" b="0" i="0" baseline="0"/>
            <a:t>. Feltet </a:t>
          </a:r>
          <a:r>
            <a:rPr lang="da-DK" sz="1100" b="0" i="1" baseline="0"/>
            <a:t>P-reduktionsbehov</a:t>
          </a:r>
          <a:r>
            <a:rPr lang="da-DK" sz="1100" b="0" i="0" baseline="0"/>
            <a:t> angiver den mængde fosfor, som det skal reduceres ved hjælp af afværge. </a:t>
          </a:r>
          <a:r>
            <a:rPr lang="da-DK" sz="1100" b="1" i="0" baseline="0"/>
            <a:t> </a:t>
          </a:r>
        </a:p>
        <a:p>
          <a:endParaRPr lang="da-DK" sz="1100" i="0" baseline="0"/>
        </a:p>
        <a:p>
          <a:r>
            <a:rPr lang="da-DK" sz="1100" b="1" i="0" baseline="0"/>
            <a:t>Input</a:t>
          </a:r>
          <a:endParaRPr lang="da-DK" sz="1200" b="1" i="0" baseline="0"/>
        </a:p>
        <a:p>
          <a:r>
            <a:rPr lang="da-DK" sz="1100" b="0" i="0" baseline="0">
              <a:solidFill>
                <a:schemeClr val="dk1"/>
              </a:solidFill>
              <a:effectLst/>
              <a:latin typeface="+mn-lt"/>
              <a:ea typeface="+mn-ea"/>
              <a:cs typeface="+mn-cs"/>
            </a:rPr>
            <a:t>1. Vælg deloplandet på rullelisten</a:t>
          </a:r>
          <a:endParaRPr lang="da-DK">
            <a:effectLst/>
          </a:endParaRPr>
        </a:p>
        <a:p>
          <a:r>
            <a:rPr lang="da-DK" sz="1100" b="0" i="0" baseline="0">
              <a:solidFill>
                <a:schemeClr val="dk1"/>
              </a:solidFill>
              <a:effectLst/>
              <a:latin typeface="+mn-lt"/>
              <a:ea typeface="+mn-ea"/>
              <a:cs typeface="+mn-cs"/>
            </a:rPr>
            <a:t>2. Indtast vådområdeprojektets kvælstofreduktion som beregnet i N-regnearket.</a:t>
          </a:r>
          <a:endParaRPr lang="da-DK">
            <a:effectLst/>
          </a:endParaRPr>
        </a:p>
        <a:p>
          <a:r>
            <a:rPr lang="da-DK" sz="1100" b="0" i="0" baseline="0">
              <a:solidFill>
                <a:schemeClr val="dk1"/>
              </a:solidFill>
              <a:effectLst/>
              <a:latin typeface="+mn-lt"/>
              <a:ea typeface="+mn-ea"/>
              <a:cs typeface="+mn-cs"/>
            </a:rPr>
            <a:t>3. Indtast vådområdeprojektets fosforudledning som vurderet på baggrund af P-regnearket og evt. faglig vurdering.</a:t>
          </a:r>
          <a:endParaRPr lang="da-DK">
            <a:effectLst/>
          </a:endParaRPr>
        </a:p>
        <a:p>
          <a:endParaRPr lang="da-DK" sz="1100" baseline="0"/>
        </a:p>
        <a:p>
          <a:r>
            <a:rPr lang="da-DK" sz="1100" b="1" baseline="0"/>
            <a:t>Output</a:t>
          </a:r>
        </a:p>
        <a:p>
          <a:pPr marL="0" marR="0" lvl="0" indent="0" defTabSz="914400" eaLnBrk="1" fontAlgn="auto" latinLnBrk="0" hangingPunct="1">
            <a:lnSpc>
              <a:spcPct val="100000"/>
            </a:lnSpc>
            <a:spcBef>
              <a:spcPts val="0"/>
            </a:spcBef>
            <a:spcAft>
              <a:spcPts val="0"/>
            </a:spcAft>
            <a:buClrTx/>
            <a:buSzTx/>
            <a:buFontTx/>
            <a:buNone/>
            <a:tabLst/>
            <a:defRPr/>
          </a:pPr>
          <a:r>
            <a:rPr lang="da-DK" sz="1100">
              <a:solidFill>
                <a:schemeClr val="dk1"/>
              </a:solidFill>
              <a:effectLst/>
              <a:latin typeface="+mn-lt"/>
              <a:ea typeface="+mn-ea"/>
              <a:cs typeface="+mn-cs"/>
            </a:rPr>
            <a:t>4. Aflæs resultatet</a:t>
          </a:r>
          <a:r>
            <a:rPr lang="da-DK" sz="1100" baseline="0">
              <a:solidFill>
                <a:schemeClr val="dk1"/>
              </a:solidFill>
              <a:effectLst/>
              <a:latin typeface="+mn-lt"/>
              <a:ea typeface="+mn-ea"/>
              <a:cs typeface="+mn-cs"/>
            </a:rPr>
            <a:t> for fosforrisikovurdering</a:t>
          </a:r>
          <a:endParaRPr lang="da-DK">
            <a:effectLst/>
          </a:endParaRPr>
        </a:p>
        <a:p>
          <a:endParaRPr lang="da-DK" sz="1100"/>
        </a:p>
        <a:p>
          <a:r>
            <a:rPr lang="da-DK" sz="1100" b="1"/>
            <a:t>Bemærkninger</a:t>
          </a:r>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OBS! hvis projektet udleder </a:t>
          </a:r>
          <a:r>
            <a:rPr lang="da-DK" sz="1100" i="0" baseline="0">
              <a:solidFill>
                <a:schemeClr val="tx1"/>
              </a:solidFill>
              <a:effectLst/>
              <a:latin typeface="+mn-lt"/>
              <a:ea typeface="+mn-ea"/>
              <a:cs typeface="+mn-cs"/>
            </a:rPr>
            <a:t>til en nedstrøms sø, skal der ligeledes fortages en vurdering af projektets påvirkning på den/de nedstrøms sø/søer. Benyt evt. fanen "Fosforrisikovurdering søer" til hjælp med vurderingen.</a:t>
          </a:r>
          <a:endParaRPr lang="da-DK" sz="1100" i="0"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da-DK" sz="1100" i="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i="0" baseline="0">
              <a:solidFill>
                <a:schemeClr val="dk1"/>
              </a:solidFill>
              <a:effectLst/>
              <a:latin typeface="+mn-lt"/>
              <a:ea typeface="+mn-ea"/>
              <a:cs typeface="+mn-cs"/>
            </a:rPr>
            <a:t>Fanen "Korrektion </a:t>
          </a:r>
          <a:r>
            <a:rPr lang="da-DK" sz="1100" i="0" baseline="0">
              <a:solidFill>
                <a:schemeClr val="tx1"/>
              </a:solidFill>
              <a:effectLst/>
              <a:latin typeface="+mn-lt"/>
              <a:ea typeface="+mn-ea"/>
              <a:cs typeface="+mn-cs"/>
            </a:rPr>
            <a:t>hvis nedstrøms sø" kan </a:t>
          </a:r>
          <a:r>
            <a:rPr lang="da-DK" sz="1100" i="0" baseline="0">
              <a:solidFill>
                <a:schemeClr val="dk1"/>
              </a:solidFill>
              <a:effectLst/>
              <a:latin typeface="+mn-lt"/>
              <a:ea typeface="+mn-ea"/>
              <a:cs typeface="+mn-cs"/>
            </a:rPr>
            <a:t>benyttes til at beregne reduktion af N- og P-effekt i nedstrøms beliggende søer.</a:t>
          </a:r>
          <a:endParaRPr lang="da-DK" sz="1100" b="1" i="0"/>
        </a:p>
      </xdr:txBody>
    </xdr:sp>
    <xdr:clientData/>
  </xdr:twoCellAnchor>
  <xdr:twoCellAnchor editAs="oneCell">
    <xdr:from>
      <xdr:col>9</xdr:col>
      <xdr:colOff>150285</xdr:colOff>
      <xdr:row>2</xdr:row>
      <xdr:rowOff>95250</xdr:rowOff>
    </xdr:from>
    <xdr:to>
      <xdr:col>13</xdr:col>
      <xdr:colOff>279401</xdr:colOff>
      <xdr:row>5</xdr:row>
      <xdr:rowOff>173394</xdr:rowOff>
    </xdr:to>
    <xdr:pic>
      <xdr:nvPicPr>
        <xdr:cNvPr id="3" name="Billede 2" descr="https://mim.dk/media/216901/mst_dk_pantone.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44885" y="467783"/>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3</xdr:col>
      <xdr:colOff>814918</xdr:colOff>
      <xdr:row>0</xdr:row>
      <xdr:rowOff>84667</xdr:rowOff>
    </xdr:from>
    <xdr:ext cx="2317750" cy="186013"/>
    <mc:AlternateContent xmlns:mc="http://schemas.openxmlformats.org/markup-compatibility/2006" xmlns:a14="http://schemas.microsoft.com/office/drawing/2010/main">
      <mc:Choice Requires="a14">
        <xdr:sp macro="" textlink="">
          <xdr:nvSpPr>
            <xdr:cNvPr id="3" name="Tekstfelt 2" descr="Formel">
              <a:extLst>
                <a:ext uri="{FF2B5EF4-FFF2-40B4-BE49-F238E27FC236}">
                  <a16:creationId xmlns:a16="http://schemas.microsoft.com/office/drawing/2014/main" id="{00000000-0008-0000-0200-000003000000}"/>
                </a:ext>
              </a:extLst>
            </xdr:cNvPr>
            <xdr:cNvSpPr txBox="1"/>
          </xdr:nvSpPr>
          <xdr:spPr>
            <a:xfrm>
              <a:off x="2656418" y="84667"/>
              <a:ext cx="2317750"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a-DK" sz="1100" i="1">
                            <a:latin typeface="Cambria Math" panose="02040503050406030204" pitchFamily="18" charset="0"/>
                          </a:rPr>
                        </m:ctrlPr>
                      </m:sSubPr>
                      <m:e>
                        <m:r>
                          <a:rPr lang="da-DK" sz="1100" b="0" i="1">
                            <a:latin typeface="Cambria Math" panose="02040503050406030204" pitchFamily="18" charset="0"/>
                          </a:rPr>
                          <m:t>𝑃</m:t>
                        </m:r>
                      </m:e>
                      <m:sub>
                        <m:r>
                          <a:rPr lang="da-DK" sz="1100" b="0" i="1">
                            <a:latin typeface="Cambria Math" panose="02040503050406030204" pitchFamily="18" charset="0"/>
                          </a:rPr>
                          <m:t>𝑟𝑒𝑡</m:t>
                        </m:r>
                      </m:sub>
                    </m:sSub>
                    <m:d>
                      <m:dPr>
                        <m:ctrlPr>
                          <a:rPr lang="da-DK" sz="1100" b="0" i="1">
                            <a:latin typeface="Cambria Math" panose="02040503050406030204" pitchFamily="18" charset="0"/>
                          </a:rPr>
                        </m:ctrlPr>
                      </m:dPr>
                      <m:e>
                        <m:r>
                          <a:rPr lang="da-DK" sz="1100" b="0" i="1">
                            <a:latin typeface="Cambria Math" panose="02040503050406030204" pitchFamily="18" charset="0"/>
                          </a:rPr>
                          <m:t>%</m:t>
                        </m:r>
                      </m:e>
                    </m:d>
                    <m:r>
                      <a:rPr lang="da-DK" sz="1100" b="0" i="1">
                        <a:latin typeface="Cambria Math" panose="02040503050406030204" pitchFamily="18" charset="0"/>
                      </a:rPr>
                      <m:t>=0,299</m:t>
                    </m:r>
                    <m:r>
                      <a:rPr lang="da-DK" sz="1100" b="0" i="1">
                        <a:latin typeface="Cambria Math" panose="02040503050406030204" pitchFamily="18" charset="0"/>
                        <a:ea typeface="Cambria Math" panose="02040503050406030204" pitchFamily="18" charset="0"/>
                      </a:rPr>
                      <m:t>×</m:t>
                    </m:r>
                    <m:sSup>
                      <m:sSupPr>
                        <m:ctrlPr>
                          <a:rPr lang="da-DK" sz="1100" b="0" i="1">
                            <a:latin typeface="Cambria Math" panose="02040503050406030204" pitchFamily="18" charset="0"/>
                            <a:ea typeface="Cambria Math" panose="02040503050406030204" pitchFamily="18" charset="0"/>
                          </a:rPr>
                        </m:ctrlPr>
                      </m:sSupPr>
                      <m:e>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𝑇</m:t>
                            </m:r>
                          </m:e>
                          <m:sub>
                            <m:r>
                              <a:rPr lang="da-DK" sz="1100" b="0" i="1">
                                <a:latin typeface="Cambria Math" panose="02040503050406030204" pitchFamily="18" charset="0"/>
                                <a:ea typeface="Cambria Math" panose="02040503050406030204" pitchFamily="18" charset="0"/>
                              </a:rPr>
                              <m:t>𝑊</m:t>
                            </m:r>
                          </m:sub>
                        </m:sSub>
                      </m:e>
                      <m:sup>
                        <m:r>
                          <a:rPr lang="da-DK" sz="1100" b="0" i="1">
                            <a:latin typeface="Cambria Math" panose="02040503050406030204" pitchFamily="18" charset="0"/>
                            <a:ea typeface="Cambria Math" panose="02040503050406030204" pitchFamily="18" charset="0"/>
                          </a:rPr>
                          <m:t>0,0767</m:t>
                        </m:r>
                      </m:sup>
                    </m:sSup>
                    <m:r>
                      <a:rPr lang="da-DK" sz="1100" b="0" i="1">
                        <a:latin typeface="Cambria Math" panose="02040503050406030204" pitchFamily="18" charset="0"/>
                        <a:ea typeface="Cambria Math" panose="02040503050406030204" pitchFamily="18" charset="0"/>
                      </a:rPr>
                      <m:t>×100</m:t>
                    </m:r>
                  </m:oMath>
                </m:oMathPara>
              </a14:m>
              <a:endParaRPr lang="da-DK" sz="1100"/>
            </a:p>
          </xdr:txBody>
        </xdr:sp>
      </mc:Choice>
      <mc:Fallback xmlns="">
        <xdr:sp macro="" textlink="">
          <xdr:nvSpPr>
            <xdr:cNvPr id="3" name="Tekstfelt 2" descr="Formel"/>
            <xdr:cNvSpPr txBox="1"/>
          </xdr:nvSpPr>
          <xdr:spPr>
            <a:xfrm>
              <a:off x="2656418" y="84667"/>
              <a:ext cx="2317750" cy="186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da-DK" sz="1100" b="0" i="0">
                  <a:latin typeface="Cambria Math" panose="02040503050406030204" pitchFamily="18" charset="0"/>
                </a:rPr>
                <a:t>𝑃_𝑟𝑒𝑡 (%)=0,299</a:t>
              </a:r>
              <a:r>
                <a:rPr lang="da-DK" sz="1100" b="0" i="0">
                  <a:latin typeface="Cambria Math" panose="02040503050406030204" pitchFamily="18" charset="0"/>
                  <a:ea typeface="Cambria Math" panose="02040503050406030204" pitchFamily="18" charset="0"/>
                </a:rPr>
                <a:t>×〖𝑇_𝑊〗^0,0767×100</a:t>
              </a:r>
              <a:endParaRPr lang="da-DK" sz="1100"/>
            </a:p>
          </xdr:txBody>
        </xdr:sp>
      </mc:Fallback>
    </mc:AlternateContent>
    <xdr:clientData/>
  </xdr:oneCellAnchor>
  <xdr:twoCellAnchor>
    <xdr:from>
      <xdr:col>13</xdr:col>
      <xdr:colOff>0</xdr:colOff>
      <xdr:row>2</xdr:row>
      <xdr:rowOff>0</xdr:rowOff>
    </xdr:from>
    <xdr:to>
      <xdr:col>28</xdr:col>
      <xdr:colOff>1</xdr:colOff>
      <xdr:row>23</xdr:row>
      <xdr:rowOff>0</xdr:rowOff>
    </xdr:to>
    <xdr:sp macro="" textlink="">
      <xdr:nvSpPr>
        <xdr:cNvPr id="4" name="Tekstfelt 3" descr="Beskrivelse">
          <a:extLst>
            <a:ext uri="{FF2B5EF4-FFF2-40B4-BE49-F238E27FC236}">
              <a16:creationId xmlns:a16="http://schemas.microsoft.com/office/drawing/2014/main" id="{00000000-0008-0000-0200-000004000000}"/>
            </a:ext>
          </a:extLst>
        </xdr:cNvPr>
        <xdr:cNvSpPr txBox="1"/>
      </xdr:nvSpPr>
      <xdr:spPr>
        <a:xfrm>
          <a:off x="8524875" y="381000"/>
          <a:ext cx="9144001" cy="42291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r>
            <a:rPr lang="da-DK" sz="1100" b="1"/>
            <a:t>Beskrivelse</a:t>
          </a:r>
        </a:p>
        <a:p>
          <a:r>
            <a:rPr lang="da-DK" sz="1100"/>
            <a:t>Dette regneark giver mulighed for at beregne</a:t>
          </a:r>
          <a:r>
            <a:rPr lang="da-DK" sz="1100" baseline="0"/>
            <a:t> effekten af en sø nedstrøms et vådområde- eller lavbundsprojekt. Der kan i regnearket foretages en autoberegning for de søer, som er målsat i  VP3 og hvor der allerede  foreligger oplysninger om søens opholdstid. Alternativt kan der foretages en beregning, hvor opholdstid manuelt angives. </a:t>
          </a:r>
        </a:p>
        <a:p>
          <a:endParaRPr lang="da-DK" sz="1100" i="1" baseline="0"/>
        </a:p>
        <a:p>
          <a:r>
            <a:rPr lang="da-DK" sz="1100" b="1" i="0" baseline="0"/>
            <a:t>Input</a:t>
          </a:r>
          <a:endParaRPr lang="da-DK" sz="1200" b="1" i="0" baseline="0"/>
        </a:p>
        <a:p>
          <a:r>
            <a:rPr lang="da-DK" sz="1100" b="0" i="0" baseline="0"/>
            <a:t>1. Anvendes autoberegningen vælges den relevante sø nedstrøms vådområdeprojektet fra rullelisten. Ved manuel beregning indtastes opholdstid.</a:t>
          </a:r>
        </a:p>
        <a:p>
          <a:r>
            <a:rPr lang="da-DK" sz="1100" b="0" i="0" baseline="0"/>
            <a:t>2. Indtast vådområdeprojektets kvælstofreduktion som beregnet i N-regnearket.</a:t>
          </a:r>
        </a:p>
        <a:p>
          <a:r>
            <a:rPr lang="da-DK" sz="1100" b="0" i="0" baseline="0"/>
            <a:t>3. Indtast vådområdeprojektets fosforudledning som beregnet i P-regnearket.</a:t>
          </a:r>
        </a:p>
        <a:p>
          <a:endParaRPr lang="da-DK" sz="1100" baseline="0"/>
        </a:p>
        <a:p>
          <a:r>
            <a:rPr lang="da-DK" sz="1100" b="1" baseline="0"/>
            <a:t>Output</a:t>
          </a:r>
        </a:p>
        <a:p>
          <a:r>
            <a:rPr lang="da-DK" sz="1100"/>
            <a:t>4. Aflæs vådområdets forventede</a:t>
          </a:r>
          <a:r>
            <a:rPr lang="da-DK" sz="1100" baseline="0"/>
            <a:t> kvælstof- og fosforeffekt korrigeret for nedstrøms beliggende sø.</a:t>
          </a:r>
          <a:endParaRPr lang="da-DK" sz="1100"/>
        </a:p>
        <a:p>
          <a:endParaRPr lang="da-DK" sz="1100"/>
        </a:p>
        <a:p>
          <a:r>
            <a:rPr lang="da-DK" sz="1100" b="1"/>
            <a:t>Bemærkninger</a:t>
          </a:r>
        </a:p>
        <a:p>
          <a:r>
            <a:rPr lang="da-DK" sz="1100" b="0"/>
            <a:t>- Der er enkelte</a:t>
          </a:r>
          <a:r>
            <a:rPr lang="da-DK" sz="1100" b="0" baseline="0"/>
            <a:t> søer med identiske navne. Anvend </a:t>
          </a:r>
          <a:r>
            <a:rPr lang="da-DK" sz="1100" b="0" u="none" baseline="0">
              <a:solidFill>
                <a:sysClr val="windowText" lastClr="000000"/>
              </a:solidFill>
            </a:rPr>
            <a:t>www.vandplandata.dk</a:t>
          </a:r>
          <a:r>
            <a:rPr lang="da-DK" sz="1100" b="0" baseline="0"/>
            <a:t> til at kontrollere at det er den rigtige sø via DK ID.</a:t>
          </a:r>
        </a:p>
        <a:p>
          <a:r>
            <a:rPr lang="da-DK" sz="1100" b="0" baseline="0"/>
            <a:t>- Den beregnede N-retention i % (D9) sættes til 0 %, hvis retentionen beregnes til at være under 0 (negativ tal).</a:t>
          </a:r>
        </a:p>
        <a:p>
          <a:r>
            <a:rPr lang="da-DK" sz="1100"/>
            <a:t>- </a:t>
          </a:r>
          <a:r>
            <a:rPr lang="da-DK" sz="1100">
              <a:solidFill>
                <a:schemeClr val="tx1"/>
              </a:solidFill>
            </a:rPr>
            <a:t>Den beregnede N-retention i % (D9)</a:t>
          </a:r>
          <a:r>
            <a:rPr lang="da-DK" sz="1100" baseline="0">
              <a:solidFill>
                <a:schemeClr val="tx1"/>
              </a:solidFill>
            </a:rPr>
            <a:t> sættes til 100%, h</a:t>
          </a:r>
          <a:r>
            <a:rPr lang="da-DK" sz="1100">
              <a:solidFill>
                <a:schemeClr val="tx1"/>
              </a:solidFill>
            </a:rPr>
            <a:t>vis søens N-retention</a:t>
          </a:r>
          <a:r>
            <a:rPr lang="da-DK" sz="1100" baseline="0">
              <a:solidFill>
                <a:schemeClr val="tx1"/>
              </a:solidFill>
            </a:rPr>
            <a:t> beregnes til &gt;100%.</a:t>
          </a:r>
        </a:p>
        <a:p>
          <a:r>
            <a:rPr lang="da-DK" sz="1100" baseline="0"/>
            <a:t>- Det anvendte data til autoberegningen stammer fra NOVANA.</a:t>
          </a:r>
          <a:endParaRPr lang="da-DK" sz="1100"/>
        </a:p>
      </xdr:txBody>
    </xdr:sp>
    <xdr:clientData/>
  </xdr:twoCellAnchor>
  <xdr:twoCellAnchor editAs="oneCell">
    <xdr:from>
      <xdr:col>13</xdr:col>
      <xdr:colOff>150285</xdr:colOff>
      <xdr:row>2</xdr:row>
      <xdr:rowOff>95250</xdr:rowOff>
    </xdr:from>
    <xdr:to>
      <xdr:col>17</xdr:col>
      <xdr:colOff>279402</xdr:colOff>
      <xdr:row>5</xdr:row>
      <xdr:rowOff>147994</xdr:rowOff>
    </xdr:to>
    <xdr:pic>
      <xdr:nvPicPr>
        <xdr:cNvPr id="5" name="Billede 4" descr="https://mim.dk/media/216901/mst_dk_pantone.png">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89952" y="467783"/>
          <a:ext cx="2567516" cy="63694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251883</xdr:colOff>
      <xdr:row>0</xdr:row>
      <xdr:rowOff>114300</xdr:rowOff>
    </xdr:from>
    <xdr:ext cx="2214709" cy="172227"/>
    <mc:AlternateContent xmlns:mc="http://schemas.openxmlformats.org/markup-compatibility/2006" xmlns:a14="http://schemas.microsoft.com/office/drawing/2010/main">
      <mc:Choice Requires="a14">
        <xdr:sp macro="" textlink="">
          <xdr:nvSpPr>
            <xdr:cNvPr id="6" name="Tekstfelt 5" descr="Formel">
              <a:extLst>
                <a:ext uri="{FF2B5EF4-FFF2-40B4-BE49-F238E27FC236}">
                  <a16:creationId xmlns:a16="http://schemas.microsoft.com/office/drawing/2014/main" id="{00000000-0008-0000-0200-000006000000}"/>
                </a:ext>
              </a:extLst>
            </xdr:cNvPr>
            <xdr:cNvSpPr txBox="1"/>
          </xdr:nvSpPr>
          <xdr:spPr>
            <a:xfrm>
              <a:off x="251883" y="114300"/>
              <a:ext cx="22147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sSub>
                      <m:sSubPr>
                        <m:ctrlPr>
                          <a:rPr lang="da-DK" sz="1100" i="1">
                            <a:latin typeface="Cambria Math" panose="02040503050406030204" pitchFamily="18" charset="0"/>
                          </a:rPr>
                        </m:ctrlPr>
                      </m:sSubPr>
                      <m:e>
                        <m:r>
                          <a:rPr lang="da-DK" sz="1100" b="0" i="1">
                            <a:latin typeface="Cambria Math" panose="02040503050406030204" pitchFamily="18" charset="0"/>
                          </a:rPr>
                          <m:t>𝑁</m:t>
                        </m:r>
                      </m:e>
                      <m:sub>
                        <m:r>
                          <a:rPr lang="da-DK" sz="1100" b="0" i="1">
                            <a:latin typeface="Cambria Math" panose="02040503050406030204" pitchFamily="18" charset="0"/>
                          </a:rPr>
                          <m:t>𝑟𝑒𝑡</m:t>
                        </m:r>
                      </m:sub>
                    </m:sSub>
                    <m:d>
                      <m:dPr>
                        <m:ctrlPr>
                          <a:rPr lang="da-DK" sz="1100" b="0" i="1">
                            <a:latin typeface="Cambria Math" panose="02040503050406030204" pitchFamily="18" charset="0"/>
                          </a:rPr>
                        </m:ctrlPr>
                      </m:dPr>
                      <m:e>
                        <m:r>
                          <a:rPr lang="da-DK" sz="1100" b="0" i="1">
                            <a:latin typeface="Cambria Math" panose="02040503050406030204" pitchFamily="18" charset="0"/>
                          </a:rPr>
                          <m:t>%</m:t>
                        </m:r>
                      </m:e>
                    </m:d>
                    <m:r>
                      <a:rPr lang="da-DK" sz="1100" b="0" i="1">
                        <a:latin typeface="Cambria Math" panose="02040503050406030204" pitchFamily="18" charset="0"/>
                      </a:rPr>
                      <m:t>=42,1+17,8 </m:t>
                    </m:r>
                    <m:r>
                      <a:rPr lang="da-DK" sz="1100" b="0" i="1">
                        <a:latin typeface="Cambria Math" panose="02040503050406030204" pitchFamily="18" charset="0"/>
                        <a:ea typeface="Cambria Math" panose="02040503050406030204" pitchFamily="18" charset="0"/>
                      </a:rPr>
                      <m:t>×</m:t>
                    </m:r>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𝑙𝑜𝑔</m:t>
                        </m:r>
                      </m:e>
                      <m:sub>
                        <m:r>
                          <a:rPr lang="da-DK" sz="1100" b="0" i="1">
                            <a:latin typeface="Cambria Math" panose="02040503050406030204" pitchFamily="18" charset="0"/>
                            <a:ea typeface="Cambria Math" panose="02040503050406030204" pitchFamily="18" charset="0"/>
                          </a:rPr>
                          <m:t>10</m:t>
                        </m:r>
                      </m:sub>
                    </m:sSub>
                    <m:r>
                      <a:rPr lang="da-DK" sz="1100" b="0" i="1">
                        <a:latin typeface="Cambria Math" panose="02040503050406030204" pitchFamily="18" charset="0"/>
                        <a:ea typeface="Cambria Math" panose="02040503050406030204" pitchFamily="18" charset="0"/>
                      </a:rPr>
                      <m:t>(</m:t>
                    </m:r>
                    <m:sSub>
                      <m:sSubPr>
                        <m:ctrlPr>
                          <a:rPr lang="da-DK" sz="1100" b="0" i="1">
                            <a:latin typeface="Cambria Math" panose="02040503050406030204" pitchFamily="18" charset="0"/>
                            <a:ea typeface="Cambria Math" panose="02040503050406030204" pitchFamily="18" charset="0"/>
                          </a:rPr>
                        </m:ctrlPr>
                      </m:sSubPr>
                      <m:e>
                        <m:r>
                          <a:rPr lang="da-DK" sz="1100" b="0" i="1">
                            <a:latin typeface="Cambria Math" panose="02040503050406030204" pitchFamily="18" charset="0"/>
                            <a:ea typeface="Cambria Math" panose="02040503050406030204" pitchFamily="18" charset="0"/>
                          </a:rPr>
                          <m:t>𝑇</m:t>
                        </m:r>
                      </m:e>
                      <m:sub>
                        <m:r>
                          <a:rPr lang="da-DK" sz="1100" b="0" i="1">
                            <a:latin typeface="Cambria Math" panose="02040503050406030204" pitchFamily="18" charset="0"/>
                            <a:ea typeface="Cambria Math" panose="02040503050406030204" pitchFamily="18" charset="0"/>
                          </a:rPr>
                          <m:t>𝑊</m:t>
                        </m:r>
                      </m:sub>
                    </m:sSub>
                    <m:r>
                      <a:rPr lang="da-DK" sz="1100" b="0" i="1">
                        <a:latin typeface="Cambria Math" panose="02040503050406030204" pitchFamily="18" charset="0"/>
                        <a:ea typeface="Cambria Math" panose="02040503050406030204" pitchFamily="18" charset="0"/>
                      </a:rPr>
                      <m:t>)</m:t>
                    </m:r>
                  </m:oMath>
                </m:oMathPara>
              </a14:m>
              <a:endParaRPr lang="da-DK" sz="1100"/>
            </a:p>
          </xdr:txBody>
        </xdr:sp>
      </mc:Choice>
      <mc:Fallback xmlns="">
        <xdr:sp macro="" textlink="">
          <xdr:nvSpPr>
            <xdr:cNvPr id="6" name="Tekstfelt 5" descr="Formel"/>
            <xdr:cNvSpPr txBox="1"/>
          </xdr:nvSpPr>
          <xdr:spPr>
            <a:xfrm>
              <a:off x="251883" y="114300"/>
              <a:ext cx="2214709"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da-DK" sz="1100" b="0" i="0">
                  <a:latin typeface="Cambria Math" panose="02040503050406030204" pitchFamily="18" charset="0"/>
                </a:rPr>
                <a:t>𝑁_𝑟𝑒𝑡 (%)=42,1+17,8 </a:t>
              </a:r>
              <a:r>
                <a:rPr lang="da-DK" sz="1100" b="0" i="0">
                  <a:latin typeface="Cambria Math" panose="02040503050406030204" pitchFamily="18" charset="0"/>
                  <a:ea typeface="Cambria Math" panose="02040503050406030204" pitchFamily="18" charset="0"/>
                </a:rPr>
                <a:t>×〖𝑙𝑜𝑔〗_10 (𝑇_𝑊)</a:t>
              </a:r>
              <a:endParaRPr lang="da-DK"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10</xdr:col>
      <xdr:colOff>0</xdr:colOff>
      <xdr:row>1</xdr:row>
      <xdr:rowOff>0</xdr:rowOff>
    </xdr:from>
    <xdr:to>
      <xdr:col>19</xdr:col>
      <xdr:colOff>1266825</xdr:colOff>
      <xdr:row>42</xdr:row>
      <xdr:rowOff>0</xdr:rowOff>
    </xdr:to>
    <xdr:sp macro="" textlink="">
      <xdr:nvSpPr>
        <xdr:cNvPr id="2" name="Tekstfelt 1" descr="Beskrivelse">
          <a:extLst>
            <a:ext uri="{FF2B5EF4-FFF2-40B4-BE49-F238E27FC236}">
              <a16:creationId xmlns:a16="http://schemas.microsoft.com/office/drawing/2014/main" id="{00000000-0008-0000-0300-000002000000}"/>
            </a:ext>
          </a:extLst>
        </xdr:cNvPr>
        <xdr:cNvSpPr txBox="1"/>
      </xdr:nvSpPr>
      <xdr:spPr>
        <a:xfrm>
          <a:off x="6562725" y="190500"/>
          <a:ext cx="8372475" cy="7810500"/>
        </a:xfrm>
        <a:prstGeom prst="rect">
          <a:avLst/>
        </a:prstGeom>
        <a:solidFill>
          <a:schemeClr val="accent6">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endParaRPr lang="da-DK" sz="1100" b="1"/>
        </a:p>
        <a:p>
          <a:pPr algn="r"/>
          <a:endParaRPr lang="da-DK" sz="1100" b="1"/>
        </a:p>
        <a:p>
          <a:pPr algn="r"/>
          <a:endParaRPr lang="da-DK" sz="1100" b="1"/>
        </a:p>
        <a:p>
          <a:pPr algn="r"/>
          <a:r>
            <a:rPr lang="da-DK" sz="1100" b="1">
              <a:solidFill>
                <a:schemeClr val="dk1"/>
              </a:solidFill>
              <a:effectLst/>
              <a:latin typeface="+mn-lt"/>
              <a:ea typeface="+mn-ea"/>
              <a:cs typeface="+mn-cs"/>
            </a:rPr>
            <a:t>Vers. Maj</a:t>
          </a:r>
          <a:r>
            <a:rPr lang="da-DK" sz="1100" b="1" baseline="0">
              <a:solidFill>
                <a:schemeClr val="dk1"/>
              </a:solidFill>
              <a:effectLst/>
              <a:latin typeface="+mn-lt"/>
              <a:ea typeface="+mn-ea"/>
              <a:cs typeface="+mn-cs"/>
            </a:rPr>
            <a:t> 2024</a:t>
          </a:r>
          <a:endParaRPr lang="da-DK">
            <a:effectLst/>
          </a:endParaRPr>
        </a:p>
        <a:p>
          <a:endParaRPr lang="da-DK" sz="1100" b="1"/>
        </a:p>
        <a:p>
          <a:endParaRPr lang="da-DK" sz="1100" b="1"/>
        </a:p>
        <a:p>
          <a:r>
            <a:rPr lang="da-DK" sz="1100" b="1"/>
            <a:t>Beskrivelse</a:t>
          </a:r>
        </a:p>
        <a:p>
          <a:r>
            <a:rPr lang="da-DK" sz="1100" i="0" baseline="0">
              <a:solidFill>
                <a:schemeClr val="dk1"/>
              </a:solidFill>
              <a:effectLst/>
              <a:latin typeface="+mn-lt"/>
              <a:ea typeface="+mn-ea"/>
              <a:cs typeface="+mn-cs"/>
            </a:rPr>
            <a:t>Denne fane i regnearket kan anvendes, som hjælp til at lave en konkret faglig vurdering, hvis der er søer nedstrøms projektområdet. Der er ikke noget endeligt facit, som ved NP-vekselkursen for kystvandene. Ved hjælp af en rulleliste med sønavnene findes forskellige data for søen, som kan anvendes i vurderingen.</a:t>
          </a:r>
          <a:endParaRPr lang="da-DK">
            <a:effectLst/>
          </a:endParaRPr>
        </a:p>
        <a:p>
          <a:r>
            <a:rPr lang="da-DK" sz="1100" i="0" baseline="0">
              <a:solidFill>
                <a:schemeClr val="dk1"/>
              </a:solidFill>
              <a:effectLst/>
              <a:latin typeface="+mn-lt"/>
              <a:ea typeface="+mn-ea"/>
              <a:cs typeface="+mn-cs"/>
            </a:rPr>
            <a:t>Inden regnearket anvendes, bør der foretages en vurdering af projektets beregnede merudledning, og det er den vurderede fosforfrigivelse, der anvendes i dette regneark.</a:t>
          </a:r>
          <a:endParaRPr lang="da-DK">
            <a:effectLst/>
          </a:endParaRPr>
        </a:p>
        <a:p>
          <a:endParaRPr lang="da-DK" sz="1100" i="0" baseline="0"/>
        </a:p>
        <a:p>
          <a:r>
            <a:rPr lang="da-DK" sz="1100" b="1" i="0" baseline="0"/>
            <a:t>Input</a:t>
          </a:r>
          <a:endParaRPr lang="da-DK" sz="1200" b="1" i="0" baseline="0"/>
        </a:p>
        <a:p>
          <a:r>
            <a:rPr lang="da-DK" sz="1100" b="0" i="0" baseline="0">
              <a:solidFill>
                <a:schemeClr val="tx1"/>
              </a:solidFill>
              <a:effectLst/>
              <a:latin typeface="+mn-lt"/>
              <a:ea typeface="+mn-ea"/>
              <a:cs typeface="+mn-cs"/>
            </a:rPr>
            <a:t>1. Vælg sønavn på rullelisten (F4)</a:t>
          </a:r>
          <a:endParaRPr lang="da-DK">
            <a:solidFill>
              <a:schemeClr val="tx1"/>
            </a:solidFill>
            <a:effectLst/>
          </a:endParaRPr>
        </a:p>
        <a:p>
          <a:r>
            <a:rPr lang="da-DK" sz="1100" b="0" i="0" baseline="0">
              <a:solidFill>
                <a:schemeClr val="tx1"/>
              </a:solidFill>
              <a:effectLst/>
              <a:latin typeface="+mn-lt"/>
              <a:ea typeface="+mn-ea"/>
              <a:cs typeface="+mn-cs"/>
            </a:rPr>
            <a:t>2. Indtast projektets vurderede fosforfrigivelse (F37)</a:t>
          </a:r>
          <a:endParaRPr lang="da-DK">
            <a:solidFill>
              <a:schemeClr val="tx1"/>
            </a:solidFill>
            <a:effectLst/>
          </a:endParaRPr>
        </a:p>
        <a:p>
          <a:endParaRPr lang="da-DK" sz="1100" baseline="0"/>
        </a:p>
        <a:p>
          <a:r>
            <a:rPr lang="da-DK" sz="1100" b="1" baseline="0"/>
            <a:t>Output</a:t>
          </a:r>
        </a:p>
        <a:p>
          <a:r>
            <a:rPr lang="da-DK" sz="1100" b="0" baseline="0">
              <a:solidFill>
                <a:schemeClr val="dk1"/>
              </a:solidFill>
              <a:effectLst/>
              <a:latin typeface="+mn-lt"/>
              <a:ea typeface="+mn-ea"/>
              <a:cs typeface="+mn-cs"/>
            </a:rPr>
            <a:t>Ved hjælp af vandføring [m3/år] og baselinebelastningen [kg P/år], beregnes fosforkoncentrationen [mg P/l],  der ledes til søen (F39). Projektets vurderede fosforudledning [kg P/år] lægges sammen med baselinebelastningen og der fås en forventet fosforkoncentration (P-konc.,) der ledes til søen.</a:t>
          </a:r>
          <a:endParaRPr lang="da-DK">
            <a:effectLst/>
          </a:endParaRPr>
        </a:p>
        <a:p>
          <a:endParaRPr lang="da-DK" sz="1100"/>
        </a:p>
        <a:p>
          <a:r>
            <a:rPr lang="da-DK" sz="1100" b="1"/>
            <a:t>Anvendelse af data</a:t>
          </a:r>
        </a:p>
        <a:p>
          <a:pPr lvl="0"/>
          <a:r>
            <a:rPr lang="da-DK" sz="1100" b="0">
              <a:solidFill>
                <a:schemeClr val="dk1"/>
              </a:solidFill>
              <a:effectLst/>
              <a:latin typeface="+mn-lt"/>
              <a:ea typeface="+mn-ea"/>
              <a:cs typeface="+mn-cs"/>
            </a:rPr>
            <a:t>Den beregnede</a:t>
          </a:r>
          <a:r>
            <a:rPr lang="da-DK" sz="1100" b="0" baseline="0">
              <a:solidFill>
                <a:schemeClr val="dk1"/>
              </a:solidFill>
              <a:effectLst/>
              <a:latin typeface="+mn-lt"/>
              <a:ea typeface="+mn-ea"/>
              <a:cs typeface="+mn-cs"/>
            </a:rPr>
            <a:t> P-konc. i indløbsvandet inkl. projektet (F41), kan direkte sammenlignes med P-konc. i indløbsvandet ekskl. projektet (F39). Er der en væsentlig stigning? I søer med stor tilførsel af vand, vil P-konc. kun blive påvirket i mindre grad.</a:t>
          </a:r>
        </a:p>
        <a:p>
          <a:pPr lvl="0"/>
          <a:endParaRPr lang="da-DK">
            <a:effectLst/>
          </a:endParaRPr>
        </a:p>
        <a:p>
          <a:r>
            <a:rPr lang="da-DK" sz="1100" b="0">
              <a:solidFill>
                <a:schemeClr val="dk1"/>
              </a:solidFill>
              <a:effectLst/>
              <a:latin typeface="+mn-lt"/>
              <a:ea typeface="+mn-ea"/>
              <a:cs typeface="+mn-cs"/>
            </a:rPr>
            <a:t>Opholdstid:</a:t>
          </a:r>
          <a:r>
            <a:rPr lang="da-DK" sz="1100" b="0" baseline="0">
              <a:solidFill>
                <a:schemeClr val="dk1"/>
              </a:solidFill>
              <a:effectLst/>
              <a:latin typeface="+mn-lt"/>
              <a:ea typeface="+mn-ea"/>
              <a:cs typeface="+mn-cs"/>
            </a:rPr>
            <a:t> Kort opholdstid betyder, at vandet løber hurtigt igennem søen.</a:t>
          </a:r>
        </a:p>
        <a:p>
          <a:endParaRPr lang="da-DK">
            <a:effectLst/>
          </a:endParaRPr>
        </a:p>
        <a:p>
          <a:r>
            <a:rPr lang="da-DK" sz="1100" b="0" baseline="0"/>
            <a:t>Typologien er bestemt af søens alkalinitet, farvetal, salinitet og middeldybde (tabel 1). </a:t>
          </a:r>
          <a:r>
            <a:rPr lang="da-DK" sz="1100" b="0" baseline="0">
              <a:solidFill>
                <a:schemeClr val="dk1"/>
              </a:solidFill>
              <a:effectLst/>
              <a:latin typeface="+mn-lt"/>
              <a:ea typeface="+mn-ea"/>
              <a:cs typeface="+mn-cs"/>
            </a:rPr>
            <a:t>Brakvandssøer (høj salinitet) er ofte kvælstofbegrænsede, som kystvandene. Vil projektets kvælstof reduktion gavne søen, mere end fosfor udledningen vil påvirke søen?</a:t>
          </a:r>
        </a:p>
        <a:p>
          <a:endParaRPr lang="da-DK"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For nogle af søerne er der ikke beregnet opholdstid, vandføring, baselinebelastning, målbelastning og indsatsbehov. Ved disse vil der fremgå 'Ikke beregnet' i den grønne tabel (til venstre) og der kan ikke regnes P-konc. i indløbet til søen. Den blå tabel kan derfor ikke anvendes i disse søer.</a:t>
          </a:r>
        </a:p>
        <a:p>
          <a:pPr marL="0" marR="0" lvl="0" indent="0" defTabSz="914400" eaLnBrk="1" fontAlgn="auto" latinLnBrk="0" hangingPunct="1">
            <a:lnSpc>
              <a:spcPct val="100000"/>
            </a:lnSpc>
            <a:spcBef>
              <a:spcPts val="0"/>
            </a:spcBef>
            <a:spcAft>
              <a:spcPts val="0"/>
            </a:spcAft>
            <a:buClrTx/>
            <a:buSzTx/>
            <a:buFontTx/>
            <a:buNone/>
            <a:tabLst/>
            <a:defRPr/>
          </a:pPr>
          <a:endParaRPr lang="da-DK" sz="1100" b="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a-DK" sz="1100" b="0" baseline="0">
              <a:solidFill>
                <a:schemeClr val="dk1"/>
              </a:solidFill>
              <a:effectLst/>
              <a:latin typeface="+mn-lt"/>
              <a:ea typeface="+mn-ea"/>
              <a:cs typeface="+mn-cs"/>
            </a:rPr>
            <a:t>Indsatsbehov: Hvis der angives "-", betyder det at søen ikke har et indsatsbehov. </a:t>
          </a:r>
          <a:endParaRPr lang="da-DK">
            <a:effectLst/>
          </a:endParaRPr>
        </a:p>
        <a:p>
          <a:endParaRPr lang="da-DK" sz="1100" b="0" baseline="0">
            <a:solidFill>
              <a:schemeClr val="dk1"/>
            </a:solidFill>
            <a:effectLst/>
            <a:latin typeface="+mn-lt"/>
            <a:ea typeface="+mn-ea"/>
            <a:cs typeface="+mn-cs"/>
          </a:endParaRPr>
        </a:p>
        <a:p>
          <a:r>
            <a:rPr lang="da-DK" sz="1100" b="0" baseline="0">
              <a:solidFill>
                <a:schemeClr val="dk1"/>
              </a:solidFill>
              <a:effectLst/>
              <a:latin typeface="+mn-lt"/>
              <a:ea typeface="+mn-ea"/>
              <a:cs typeface="+mn-cs"/>
            </a:rPr>
            <a:t>Samlet økologisk tilstand: Hvis søen har dårlig økologisk tilstand (Dt), kan der som udgangspunkt ikke tåles en merudledningen af fosfor til søen </a:t>
          </a:r>
          <a:r>
            <a:rPr lang="da-DK" sz="1100" b="0" baseline="0"/>
            <a:t>(</a:t>
          </a:r>
          <a:r>
            <a:rPr lang="da-DK" sz="1100" b="0" i="0">
              <a:solidFill>
                <a:schemeClr val="dk1"/>
              </a:solidFill>
              <a:effectLst/>
              <a:latin typeface="+mn-lt"/>
              <a:ea typeface="+mn-ea"/>
              <a:cs typeface="+mn-cs"/>
            </a:rPr>
            <a:t>EU-Domstolen, EU:C:201 5:461 (Weser dommen)).</a:t>
          </a:r>
          <a:r>
            <a:rPr lang="da-DK" sz="1100" b="0" baseline="0"/>
            <a:t> Dog kan Tabel 3 anvendes til at se, hvilken parameter der har dårlig tilstand. Det er ikke alle parametre </a:t>
          </a:r>
          <a:r>
            <a:rPr lang="da-DK" sz="1100" b="0" baseline="0">
              <a:solidFill>
                <a:schemeClr val="tx1"/>
              </a:solidFill>
            </a:rPr>
            <a:t>der nødvendigvis </a:t>
          </a:r>
          <a:r>
            <a:rPr lang="da-DK" sz="1100" b="0" baseline="0"/>
            <a:t>påvirkes direkte af en øget fosforudledning, f.eks. fisk.</a:t>
          </a:r>
        </a:p>
        <a:p>
          <a:endParaRPr lang="da-DK" sz="1100" b="0" baseline="0"/>
        </a:p>
        <a:p>
          <a:r>
            <a:rPr lang="da-DK" sz="1100" b="0" baseline="0"/>
            <a:t>Række 44-69 kan anvendes til at se tilstanden på de forskellige parametre i søen og mål-tilstanden. Det bør vurderes om projektets fosforudledningen påvirker kvalitetselementerne i søen. I nogle søer er målet angives som lm, hvilket betyder mindre strengt miljømål. Det drejer sig om VMPII </a:t>
          </a:r>
          <a:r>
            <a:rPr lang="da-DK" sz="1100" b="0" baseline="0">
              <a:solidFill>
                <a:schemeClr val="tx1"/>
              </a:solidFill>
            </a:rPr>
            <a:t>søer i ukendt tilstand. Generelt gældende for tidligere vådområdeprojekter (som VMPII), er at søernes målsætning vil fastsættes, som den tilstand søen vurderes at have. Det vil sige, at målsætningen for disse ikke nødvendigvis er god tilstand (Gt).</a:t>
          </a:r>
        </a:p>
      </xdr:txBody>
    </xdr:sp>
    <xdr:clientData/>
  </xdr:twoCellAnchor>
  <xdr:twoCellAnchor editAs="oneCell">
    <xdr:from>
      <xdr:col>10</xdr:col>
      <xdr:colOff>133349</xdr:colOff>
      <xdr:row>1</xdr:row>
      <xdr:rowOff>95250</xdr:rowOff>
    </xdr:from>
    <xdr:to>
      <xdr:col>14</xdr:col>
      <xdr:colOff>186265</xdr:colOff>
      <xdr:row>4</xdr:row>
      <xdr:rowOff>163869</xdr:rowOff>
    </xdr:to>
    <xdr:pic>
      <xdr:nvPicPr>
        <xdr:cNvPr id="4" name="Billede 3" descr="https://mim.dk/media/216901/mst_dk_pantone.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9949" y="285750"/>
          <a:ext cx="2567516" cy="6401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
  <sheetViews>
    <sheetView workbookViewId="0">
      <selection activeCell="K41" sqref="K41"/>
    </sheetView>
  </sheetViews>
  <sheetFormatPr defaultRowHeight="15" x14ac:dyDescent="0.25"/>
  <sheetData/>
  <sheetProtection algorithmName="SHA-512" hashValue="BoQBsflzl42FW2lHS14D7UWZpwkQ+hud827GMMxOWorzuNbLi0dQQ3vqX+l9C/MlmxBM/WzdYuhPvuWhddcPZQ==" saltValue="JhhteApPO61yz46d8N7qbA==" spinCount="100000" sheet="1" objects="1" scenario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3:H30"/>
  <sheetViews>
    <sheetView tabSelected="1" zoomScaleNormal="100" workbookViewId="0">
      <selection activeCell="D15" sqref="D15"/>
    </sheetView>
  </sheetViews>
  <sheetFormatPr defaultRowHeight="15" x14ac:dyDescent="0.25"/>
  <cols>
    <col min="2" max="2" width="16.42578125" customWidth="1"/>
    <col min="3" max="3" width="14.7109375" customWidth="1"/>
    <col min="4" max="4" width="22.7109375" customWidth="1"/>
    <col min="8" max="8" width="18.7109375" customWidth="1"/>
  </cols>
  <sheetData>
    <row r="3" spans="1:8" x14ac:dyDescent="0.25">
      <c r="A3" s="75" t="s">
        <v>605</v>
      </c>
      <c r="B3" s="75"/>
      <c r="C3" s="4"/>
      <c r="D3" s="4"/>
      <c r="E3" s="4"/>
      <c r="F3" s="4"/>
      <c r="G3" s="4"/>
      <c r="H3" s="4"/>
    </row>
    <row r="4" spans="1:8" ht="14.45" customHeight="1" x14ac:dyDescent="0.25">
      <c r="A4" s="2"/>
      <c r="B4" s="2"/>
      <c r="C4" s="2"/>
      <c r="D4" s="2"/>
      <c r="E4" s="2"/>
      <c r="F4" s="2"/>
      <c r="G4" s="2"/>
      <c r="H4" s="2"/>
    </row>
    <row r="5" spans="1:8" x14ac:dyDescent="0.25">
      <c r="A5" s="2"/>
      <c r="B5" s="2" t="s">
        <v>604</v>
      </c>
      <c r="C5" s="2"/>
      <c r="D5" s="68" t="s">
        <v>2357</v>
      </c>
      <c r="E5" s="2"/>
      <c r="F5" s="2"/>
      <c r="G5" s="2"/>
      <c r="H5" s="2"/>
    </row>
    <row r="6" spans="1:8" x14ac:dyDescent="0.25">
      <c r="A6" s="2"/>
      <c r="B6" s="2"/>
      <c r="C6" s="2"/>
      <c r="D6" s="2"/>
      <c r="E6" s="2"/>
      <c r="F6" s="2"/>
      <c r="G6" s="2"/>
      <c r="H6" s="2"/>
    </row>
    <row r="7" spans="1:8" x14ac:dyDescent="0.25">
      <c r="A7" s="2"/>
      <c r="B7" s="2" t="s">
        <v>2344</v>
      </c>
      <c r="C7" s="2"/>
      <c r="D7" s="68" t="s">
        <v>578</v>
      </c>
      <c r="E7" s="2" t="s">
        <v>484</v>
      </c>
      <c r="F7" s="2" t="s">
        <v>606</v>
      </c>
      <c r="G7" s="2"/>
      <c r="H7" s="2"/>
    </row>
    <row r="8" spans="1:8" x14ac:dyDescent="0.25">
      <c r="A8" s="2"/>
      <c r="B8" s="2"/>
      <c r="C8" s="2"/>
      <c r="D8" s="2"/>
      <c r="E8" s="2"/>
      <c r="F8" s="2"/>
      <c r="G8" s="2"/>
      <c r="H8" s="2"/>
    </row>
    <row r="9" spans="1:8" x14ac:dyDescent="0.25">
      <c r="A9" s="15"/>
      <c r="B9" s="12" t="s">
        <v>607</v>
      </c>
      <c r="C9" s="12"/>
      <c r="D9" s="63">
        <f>IF(ISBLANK(D7),"",VLOOKUP('Fosforrisikovurdering kystvande'!D7,'Rullelister mv.'!A:B,2,FALSE))</f>
        <v>6.1</v>
      </c>
      <c r="E9" s="12" t="s">
        <v>484</v>
      </c>
      <c r="F9" s="12" t="s">
        <v>609</v>
      </c>
      <c r="G9" s="12"/>
      <c r="H9" s="12"/>
    </row>
    <row r="10" spans="1:8" x14ac:dyDescent="0.25">
      <c r="A10" s="2"/>
      <c r="B10" s="12"/>
      <c r="C10" s="2"/>
      <c r="D10" s="2"/>
      <c r="E10" s="2"/>
      <c r="F10" s="12"/>
      <c r="G10" s="2"/>
      <c r="H10" s="2"/>
    </row>
    <row r="11" spans="1:8" x14ac:dyDescent="0.25">
      <c r="A11" s="12"/>
      <c r="B11" s="12" t="s">
        <v>480</v>
      </c>
      <c r="C11" s="12"/>
      <c r="D11" s="74">
        <v>8809</v>
      </c>
      <c r="E11" s="12"/>
      <c r="F11" s="12" t="s">
        <v>611</v>
      </c>
      <c r="G11" s="12"/>
      <c r="H11" s="12"/>
    </row>
    <row r="12" spans="1:8" x14ac:dyDescent="0.25">
      <c r="A12" s="2"/>
      <c r="B12" s="12"/>
      <c r="C12" s="2"/>
      <c r="D12" s="2"/>
      <c r="E12" s="2"/>
      <c r="F12" s="12"/>
      <c r="G12" s="2"/>
      <c r="H12" s="2"/>
    </row>
    <row r="13" spans="1:8" x14ac:dyDescent="0.25">
      <c r="A13" s="12"/>
      <c r="B13" s="12" t="s">
        <v>481</v>
      </c>
      <c r="C13" s="12"/>
      <c r="D13" s="69">
        <v>520</v>
      </c>
      <c r="E13" s="12"/>
      <c r="F13" s="12" t="s">
        <v>612</v>
      </c>
      <c r="G13" s="12"/>
      <c r="H13" s="12"/>
    </row>
    <row r="14" spans="1:8" x14ac:dyDescent="0.25">
      <c r="A14" s="2"/>
      <c r="B14" s="12"/>
      <c r="C14" s="2"/>
      <c r="D14" s="2"/>
      <c r="E14" s="2"/>
      <c r="F14" s="12"/>
      <c r="G14" s="2"/>
      <c r="H14" s="2"/>
    </row>
    <row r="15" spans="1:8" x14ac:dyDescent="0.25">
      <c r="A15" s="12"/>
      <c r="B15" s="12" t="s">
        <v>613</v>
      </c>
      <c r="C15" s="12"/>
      <c r="D15" s="64">
        <f>IF(ISBLANK(D11),"",(D11-(D13*D9))/D11*100)</f>
        <v>63.991372459984106</v>
      </c>
      <c r="E15" s="12"/>
      <c r="F15" s="12"/>
      <c r="G15" s="12"/>
      <c r="H15" s="12"/>
    </row>
    <row r="16" spans="1:8" x14ac:dyDescent="0.25">
      <c r="A16" s="2"/>
      <c r="B16" s="12"/>
      <c r="C16" s="2"/>
      <c r="D16" s="2"/>
      <c r="E16" s="2"/>
      <c r="F16" s="12"/>
      <c r="G16" s="2"/>
      <c r="H16" s="2"/>
    </row>
    <row r="17" spans="1:8" x14ac:dyDescent="0.25">
      <c r="A17" s="12"/>
      <c r="B17" s="12" t="s">
        <v>610</v>
      </c>
      <c r="C17" s="12"/>
      <c r="D17" s="21" t="str">
        <f>IF(ISBLANK(D15),"",IF(D15&lt;0,"Afværge","OK"))</f>
        <v>OK</v>
      </c>
      <c r="E17" s="12"/>
      <c r="F17" s="12" t="s">
        <v>2174</v>
      </c>
      <c r="G17" s="12"/>
      <c r="H17" s="12"/>
    </row>
    <row r="18" spans="1:8" x14ac:dyDescent="0.25">
      <c r="A18" s="2"/>
      <c r="B18" s="12"/>
      <c r="C18" s="2"/>
      <c r="D18" s="2"/>
      <c r="E18" s="2"/>
      <c r="F18" s="12"/>
      <c r="G18" s="2"/>
      <c r="H18" s="2"/>
    </row>
    <row r="19" spans="1:8" x14ac:dyDescent="0.25">
      <c r="A19" s="3"/>
      <c r="B19" s="3"/>
      <c r="C19" s="3"/>
      <c r="D19" s="3"/>
      <c r="E19" s="3"/>
      <c r="F19" s="3"/>
      <c r="G19" s="3"/>
      <c r="H19" s="3"/>
    </row>
    <row r="20" spans="1:8" x14ac:dyDescent="0.25">
      <c r="A20" s="76" t="s">
        <v>608</v>
      </c>
      <c r="B20" s="76"/>
      <c r="C20" s="76"/>
      <c r="D20" s="23"/>
      <c r="E20" s="23"/>
      <c r="F20" s="23"/>
      <c r="G20" s="23"/>
      <c r="H20" s="23"/>
    </row>
    <row r="21" spans="1:8" ht="14.45" customHeight="1" x14ac:dyDescent="0.25">
      <c r="A21" s="23"/>
      <c r="B21" s="23"/>
      <c r="C21" s="23"/>
      <c r="D21" s="23"/>
      <c r="E21" s="23"/>
      <c r="F21" s="23"/>
      <c r="G21" s="23"/>
      <c r="H21" s="23"/>
    </row>
    <row r="22" spans="1:8" x14ac:dyDescent="0.25">
      <c r="A22" s="24"/>
      <c r="B22" s="22" t="s">
        <v>481</v>
      </c>
      <c r="C22" s="22"/>
      <c r="D22" s="69"/>
      <c r="E22" s="22"/>
      <c r="F22" s="22" t="s">
        <v>612</v>
      </c>
      <c r="G22" s="22"/>
      <c r="H22" s="22"/>
    </row>
    <row r="23" spans="1:8" x14ac:dyDescent="0.25">
      <c r="A23" s="25"/>
      <c r="B23" s="22"/>
      <c r="C23" s="22"/>
      <c r="D23" s="22"/>
      <c r="E23" s="23"/>
      <c r="F23" s="23"/>
      <c r="G23" s="23"/>
      <c r="H23" s="23"/>
    </row>
    <row r="24" spans="1:8" x14ac:dyDescent="0.25">
      <c r="A24" s="24"/>
      <c r="B24" s="22" t="s">
        <v>613</v>
      </c>
      <c r="C24" s="22"/>
      <c r="D24" s="64" t="str">
        <f>IF(ISBLANK(D22),"",(D11-(D22*D9))/D11*100)</f>
        <v/>
      </c>
      <c r="E24" s="22"/>
      <c r="F24" s="22"/>
      <c r="G24" s="22"/>
      <c r="H24" s="22"/>
    </row>
    <row r="25" spans="1:8" x14ac:dyDescent="0.25">
      <c r="A25" s="23"/>
      <c r="B25" s="22"/>
      <c r="C25" s="23"/>
      <c r="D25" s="23"/>
      <c r="E25" s="23"/>
      <c r="F25" s="23"/>
      <c r="G25" s="23"/>
      <c r="H25" s="23"/>
    </row>
    <row r="26" spans="1:8" x14ac:dyDescent="0.25">
      <c r="A26" s="22"/>
      <c r="B26" s="22" t="s">
        <v>610</v>
      </c>
      <c r="C26" s="22"/>
      <c r="D26" s="26" t="str">
        <f>IF(ISBLANK(D24),"",IF(D24&lt;0,"Afværge","OK"))</f>
        <v>OK</v>
      </c>
      <c r="E26" s="22"/>
      <c r="F26" s="22"/>
      <c r="G26" s="22"/>
      <c r="H26" s="22"/>
    </row>
    <row r="27" spans="1:8" x14ac:dyDescent="0.25">
      <c r="A27" s="22"/>
      <c r="B27" s="22"/>
      <c r="C27" s="22"/>
      <c r="D27" s="27"/>
      <c r="E27" s="22"/>
      <c r="F27" s="22"/>
      <c r="G27" s="22"/>
      <c r="H27" s="22"/>
    </row>
    <row r="28" spans="1:8" x14ac:dyDescent="0.25">
      <c r="A28" s="22"/>
      <c r="B28" s="22" t="s">
        <v>614</v>
      </c>
      <c r="C28" s="22"/>
      <c r="D28" s="28" t="str">
        <f>IF(ISBLANK(D22),"",D13-D22)</f>
        <v/>
      </c>
      <c r="E28" s="22"/>
      <c r="F28" s="22" t="s">
        <v>612</v>
      </c>
      <c r="G28" s="22"/>
      <c r="H28" s="22"/>
    </row>
    <row r="29" spans="1:8" x14ac:dyDescent="0.25">
      <c r="A29" s="23"/>
      <c r="B29" s="23"/>
      <c r="C29" s="23"/>
      <c r="D29" s="23"/>
      <c r="E29" s="23"/>
      <c r="F29" s="23"/>
      <c r="G29" s="23"/>
      <c r="H29" s="23"/>
    </row>
    <row r="30" spans="1:8" x14ac:dyDescent="0.25">
      <c r="A30" s="16"/>
    </row>
  </sheetData>
  <sheetProtection algorithmName="SHA-512" hashValue="R23SE39h8fn/KU024Bz1RPIaWyJG1aUpAhjKgL1FpKy52Lddscqg39F4DQtUjE0BuqVJdMgsT1O5P1gMkqF7yQ==" saltValue="mtz8mjBeNcMPMO8pIakkqA==" spinCount="100000" sheet="1" objects="1" scenarios="1"/>
  <mergeCells count="2">
    <mergeCell ref="A3:B3"/>
    <mergeCell ref="A20:C20"/>
  </mergeCells>
  <dataValidations count="3">
    <dataValidation type="decimal" allowBlank="1" showInputMessage="1" showErrorMessage="1" errorTitle="Ugyldig værdi" error="P-frigivelse skal indtastes som et positiv tal." sqref="D22" xr:uid="{00000000-0002-0000-0100-000000000000}">
      <formula1>0</formula1>
      <formula2>99999</formula2>
    </dataValidation>
    <dataValidation type="decimal" allowBlank="1" showInputMessage="1" showErrorMessage="1" error="N-retention skal indtastes som et positivt tal." sqref="D11" xr:uid="{00000000-0002-0000-0100-000001000000}">
      <formula1>0</formula1>
      <formula2>999999999</formula2>
    </dataValidation>
    <dataValidation type="decimal" allowBlank="1" showInputMessage="1" showErrorMessage="1" error="P-frigivelse skal indtastes som et positivt tal." sqref="D13" xr:uid="{00000000-0002-0000-0100-000002000000}">
      <formula1>0</formula1>
      <formula2>9999999</formula2>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3" operator="containsText" id="{3C69DBF0-93FA-431A-9EAF-BFD45EBED577}">
            <xm:f>NOT(ISERROR(SEARCH("OK",D17)))</xm:f>
            <xm:f>"OK"</xm:f>
            <x14:dxf>
              <fill>
                <patternFill>
                  <bgColor theme="9"/>
                </patternFill>
              </fill>
            </x14:dxf>
          </x14:cfRule>
          <x14:cfRule type="containsText" priority="4" operator="containsText" id="{3D14F0BE-B492-4315-BC42-2D05DF0A3C36}">
            <xm:f>NOT(ISERROR(SEARCH("Afværge",D17)))</xm:f>
            <xm:f>"Afværge"</xm:f>
            <x14:dxf>
              <font>
                <color auto="1"/>
              </font>
              <fill>
                <patternFill>
                  <bgColor theme="5" tint="0.59996337778862885"/>
                </patternFill>
              </fill>
            </x14:dxf>
          </x14:cfRule>
          <xm:sqref>D17</xm:sqref>
        </x14:conditionalFormatting>
        <x14:conditionalFormatting xmlns:xm="http://schemas.microsoft.com/office/excel/2006/main">
          <x14:cfRule type="containsText" priority="1" operator="containsText" id="{B18D7A64-6E98-4655-A60C-04BFA4A7475D}">
            <xm:f>NOT(ISERROR(SEARCH("OK",D26)))</xm:f>
            <xm:f>"OK"</xm:f>
            <x14:dxf>
              <fill>
                <patternFill>
                  <bgColor theme="9"/>
                </patternFill>
              </fill>
            </x14:dxf>
          </x14:cfRule>
          <x14:cfRule type="containsText" priority="2" operator="containsText" id="{E731D8F2-6E75-4381-B5A8-5D1335932247}">
            <xm:f>NOT(ISERROR(SEARCH("Afværge",D26)))</xm:f>
            <xm:f>"Afværge"</xm:f>
            <x14:dxf>
              <font>
                <color auto="1"/>
              </font>
              <fill>
                <patternFill>
                  <bgColor theme="5" tint="0.59996337778862885"/>
                </patternFill>
              </fill>
            </x14:dxf>
          </x14:cfRule>
          <xm:sqref>D26:D28</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'Rullelister mv.'!$A$3:$A$111</xm:f>
          </x14:formula1>
          <xm:sqref>D7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N25"/>
  <sheetViews>
    <sheetView zoomScaleNormal="100" workbookViewId="0">
      <selection activeCell="D20" sqref="D20"/>
    </sheetView>
  </sheetViews>
  <sheetFormatPr defaultRowHeight="15" x14ac:dyDescent="0.25"/>
  <cols>
    <col min="3" max="3" width="9.140625" customWidth="1"/>
    <col min="4" max="4" width="18.28515625" customWidth="1"/>
    <col min="8" max="8" width="10.85546875" customWidth="1"/>
    <col min="9" max="9" width="1.7109375" customWidth="1"/>
    <col min="11" max="11" width="14.7109375" customWidth="1"/>
    <col min="13" max="13" width="9.140625" customWidth="1"/>
  </cols>
  <sheetData>
    <row r="1" spans="1:12" x14ac:dyDescent="0.25">
      <c r="A1" s="77"/>
      <c r="B1" s="77"/>
      <c r="C1" s="77"/>
      <c r="D1" s="77"/>
      <c r="E1" s="77"/>
      <c r="F1" s="77"/>
      <c r="G1" s="77"/>
      <c r="H1" s="77"/>
      <c r="I1" s="3"/>
      <c r="J1" s="3"/>
      <c r="K1" s="3"/>
      <c r="L1" s="3"/>
    </row>
    <row r="2" spans="1:12" x14ac:dyDescent="0.25">
      <c r="A2" s="77"/>
      <c r="B2" s="77"/>
      <c r="C2" s="77"/>
      <c r="D2" s="77"/>
      <c r="E2" s="77"/>
      <c r="F2" s="77"/>
      <c r="G2" s="77"/>
      <c r="H2" s="77"/>
      <c r="I2" s="3"/>
      <c r="J2" s="3"/>
      <c r="K2" s="3"/>
      <c r="L2" s="3"/>
    </row>
    <row r="3" spans="1:12" x14ac:dyDescent="0.25">
      <c r="A3" s="75" t="s">
        <v>478</v>
      </c>
      <c r="B3" s="75"/>
      <c r="C3" s="4"/>
      <c r="D3" s="4"/>
      <c r="E3" s="4"/>
      <c r="F3" s="4"/>
      <c r="G3" s="4"/>
      <c r="H3" s="4"/>
      <c r="I3" s="3"/>
      <c r="J3" s="79" t="s">
        <v>488</v>
      </c>
      <c r="K3" s="79"/>
      <c r="L3" s="79"/>
    </row>
    <row r="4" spans="1:12" x14ac:dyDescent="0.25">
      <c r="A4" s="2"/>
      <c r="B4" s="2"/>
      <c r="C4" s="2"/>
      <c r="D4" s="2"/>
      <c r="E4" s="2"/>
      <c r="F4" s="2"/>
      <c r="G4" s="2"/>
      <c r="H4" s="2"/>
      <c r="I4" s="3"/>
      <c r="J4" s="2"/>
      <c r="K4" s="2"/>
      <c r="L4" s="2"/>
    </row>
    <row r="5" spans="1:12" s="16" customFormat="1" ht="17.25" customHeight="1" x14ac:dyDescent="0.25">
      <c r="A5" s="15"/>
      <c r="B5" s="12" t="s">
        <v>471</v>
      </c>
      <c r="C5" s="12"/>
      <c r="D5" s="70"/>
      <c r="E5" s="12" t="s">
        <v>484</v>
      </c>
      <c r="F5" s="12" t="s">
        <v>485</v>
      </c>
      <c r="G5" s="14" t="str">
        <f>IF(ISBLANK(D5),"",VLOOKUP(D5,'Belastning sø'!A3:Z426,2,FALSE))</f>
        <v/>
      </c>
      <c r="H5" s="12"/>
      <c r="I5" s="6"/>
      <c r="J5" s="12"/>
      <c r="K5" s="12"/>
      <c r="L5" s="12"/>
    </row>
    <row r="6" spans="1:12" x14ac:dyDescent="0.25">
      <c r="A6" s="2"/>
      <c r="B6" s="12"/>
      <c r="C6" s="2"/>
      <c r="D6" s="2"/>
      <c r="E6" s="2"/>
      <c r="F6" s="12"/>
      <c r="G6" s="2"/>
      <c r="H6" s="2"/>
      <c r="I6" s="3"/>
      <c r="J6" s="2"/>
      <c r="K6" s="2"/>
      <c r="L6" s="2"/>
    </row>
    <row r="7" spans="1:12" s="16" customFormat="1" ht="17.25" customHeight="1" x14ac:dyDescent="0.25">
      <c r="A7" s="12"/>
      <c r="B7" s="12" t="s">
        <v>477</v>
      </c>
      <c r="C7" s="12"/>
      <c r="D7" s="17" t="str">
        <f>IF(ISBLANK(D5),"",VLOOKUP(D5,'Belastning sø'!A3:Z426,7,FALSE))</f>
        <v/>
      </c>
      <c r="E7" s="12"/>
      <c r="F7" s="12" t="s">
        <v>473</v>
      </c>
      <c r="G7" s="12"/>
      <c r="H7" s="12"/>
      <c r="I7" s="6"/>
      <c r="J7" s="12"/>
      <c r="K7" s="73"/>
      <c r="L7" s="12"/>
    </row>
    <row r="8" spans="1:12" x14ac:dyDescent="0.25">
      <c r="A8" s="2"/>
      <c r="B8" s="12"/>
      <c r="C8" s="2"/>
      <c r="D8" s="2"/>
      <c r="E8" s="2"/>
      <c r="F8" s="12"/>
      <c r="G8" s="2"/>
      <c r="H8" s="2"/>
      <c r="I8" s="3"/>
      <c r="J8" s="2"/>
      <c r="K8" s="12"/>
      <c r="L8" s="2"/>
    </row>
    <row r="9" spans="1:12" s="16" customFormat="1" ht="17.25" customHeight="1" x14ac:dyDescent="0.25">
      <c r="A9" s="12"/>
      <c r="B9" s="12" t="s">
        <v>472</v>
      </c>
      <c r="C9" s="12"/>
      <c r="D9" s="13" t="str">
        <f>IFERROR(IF(ISBLANK(D5),"",IF(42.1+17.8*LOG10(D7)&lt;0,0,IF(42.1+17.8*LOG10(D7)&gt;100,100,42.1+17.8*LOG10(D7)))),0)</f>
        <v/>
      </c>
      <c r="E9" s="12"/>
      <c r="F9" s="12" t="s">
        <v>475</v>
      </c>
      <c r="G9" s="12"/>
      <c r="H9" s="12"/>
      <c r="I9" s="6"/>
      <c r="J9" s="12"/>
      <c r="K9" s="13" t="str">
        <f>IFERROR(IF(ISBLANK(K7),"",IF(42.1+17.8*LOG10(K7)&lt;0,0,IF(42.1+17.8*LOG10(K7)&gt;100,100,42.1+17.8*LOG10(K7)))),0)</f>
        <v/>
      </c>
      <c r="L9" s="12"/>
    </row>
    <row r="10" spans="1:12" x14ac:dyDescent="0.25">
      <c r="A10" s="2"/>
      <c r="B10" s="12"/>
      <c r="C10" s="2"/>
      <c r="D10" s="9"/>
      <c r="E10" s="2"/>
      <c r="F10" s="12"/>
      <c r="G10" s="2"/>
      <c r="H10" s="2"/>
      <c r="I10" s="3"/>
      <c r="J10" s="2"/>
      <c r="K10" s="12"/>
      <c r="L10" s="2"/>
    </row>
    <row r="11" spans="1:12" s="16" customFormat="1" ht="17.25" customHeight="1" x14ac:dyDescent="0.25">
      <c r="A11" s="12"/>
      <c r="B11" s="12" t="s">
        <v>474</v>
      </c>
      <c r="C11" s="12"/>
      <c r="D11" s="13" t="str">
        <f>IFERROR(IF(ISBLANK(D5),"",IF(0.299*(D7^0.0767)*100&lt;0,0,IF(0.299*(D7^0.0767)*100&gt;100,100,0.299*(D7^0.0767)*100))),0)</f>
        <v/>
      </c>
      <c r="E11" s="12"/>
      <c r="F11" s="12" t="s">
        <v>476</v>
      </c>
      <c r="G11" s="12"/>
      <c r="H11" s="12"/>
      <c r="I11" s="6"/>
      <c r="J11" s="12"/>
      <c r="K11" s="13" t="str">
        <f>IFERROR(IF(ISBLANK(K7),"",IF(0.299*(K7^0.0767)*100&lt;0,0,IF(0.299*(K7^0.0767)*100&gt;100,100,0.299*(K7^0.0767)*100))),0)</f>
        <v/>
      </c>
      <c r="L11" s="12"/>
    </row>
    <row r="12" spans="1:12" x14ac:dyDescent="0.25">
      <c r="A12" s="2"/>
      <c r="B12" s="12"/>
      <c r="C12" s="2"/>
      <c r="D12" s="2"/>
      <c r="E12" s="2"/>
      <c r="F12" s="12"/>
      <c r="G12" s="2"/>
      <c r="H12" s="2"/>
      <c r="I12" s="3"/>
      <c r="J12" s="2"/>
      <c r="K12" s="12"/>
      <c r="L12" s="2"/>
    </row>
    <row r="13" spans="1:12" x14ac:dyDescent="0.25">
      <c r="A13" s="3"/>
      <c r="B13" s="3"/>
      <c r="C13" s="3"/>
      <c r="D13" s="3"/>
      <c r="E13" s="3"/>
      <c r="F13" s="3"/>
      <c r="G13" s="3"/>
      <c r="H13" s="3"/>
      <c r="I13" s="3"/>
      <c r="J13" s="3"/>
      <c r="K13" s="6"/>
      <c r="L13" s="3"/>
    </row>
    <row r="14" spans="1:12" x14ac:dyDescent="0.25">
      <c r="A14" s="78" t="s">
        <v>479</v>
      </c>
      <c r="B14" s="78"/>
      <c r="C14" s="78"/>
      <c r="D14" s="1"/>
      <c r="E14" s="1"/>
      <c r="F14" s="1"/>
      <c r="G14" s="1"/>
      <c r="H14" s="1"/>
      <c r="I14" s="3"/>
      <c r="J14" s="1"/>
      <c r="K14" s="5"/>
      <c r="L14" s="1"/>
    </row>
    <row r="15" spans="1:12" x14ac:dyDescent="0.25">
      <c r="A15" s="1"/>
      <c r="B15" s="1"/>
      <c r="C15" s="1"/>
      <c r="D15" s="1"/>
      <c r="E15" s="1"/>
      <c r="F15" s="1"/>
      <c r="G15" s="1"/>
      <c r="H15" s="1"/>
      <c r="I15" s="3"/>
      <c r="J15" s="1"/>
      <c r="K15" s="5"/>
      <c r="L15" s="1"/>
    </row>
    <row r="16" spans="1:12" s="16" customFormat="1" ht="17.25" x14ac:dyDescent="0.25">
      <c r="A16" s="18"/>
      <c r="B16" s="5" t="s">
        <v>480</v>
      </c>
      <c r="C16" s="5"/>
      <c r="D16" s="71"/>
      <c r="E16" s="5"/>
      <c r="F16" s="5" t="s">
        <v>489</v>
      </c>
      <c r="G16" s="5"/>
      <c r="H16" s="5"/>
      <c r="I16" s="6"/>
      <c r="J16" s="5"/>
      <c r="K16" s="74"/>
      <c r="L16" s="5"/>
    </row>
    <row r="17" spans="1:14" x14ac:dyDescent="0.25">
      <c r="A17" s="10"/>
      <c r="B17" s="5"/>
      <c r="C17" s="5"/>
      <c r="D17" s="8"/>
      <c r="E17" s="1"/>
      <c r="F17" s="1"/>
      <c r="G17" s="1"/>
      <c r="H17" s="1"/>
      <c r="I17" s="3"/>
      <c r="J17" s="1"/>
      <c r="K17" s="5"/>
      <c r="L17" s="1"/>
      <c r="N17" t="s">
        <v>484</v>
      </c>
    </row>
    <row r="18" spans="1:14" s="16" customFormat="1" ht="17.25" x14ac:dyDescent="0.25">
      <c r="A18" s="18"/>
      <c r="B18" s="5" t="s">
        <v>481</v>
      </c>
      <c r="C18" s="5"/>
      <c r="D18" s="72"/>
      <c r="E18" s="5"/>
      <c r="F18" s="5" t="s">
        <v>490</v>
      </c>
      <c r="G18" s="5"/>
      <c r="H18" s="5"/>
      <c r="I18" s="6"/>
      <c r="J18" s="5"/>
      <c r="K18" s="69"/>
      <c r="L18" s="5"/>
    </row>
    <row r="19" spans="1:14" x14ac:dyDescent="0.25">
      <c r="A19" s="1"/>
      <c r="B19" s="5"/>
      <c r="C19" s="5"/>
      <c r="D19" s="5"/>
      <c r="E19" s="1"/>
      <c r="F19" s="1"/>
      <c r="G19" s="1"/>
      <c r="H19" s="1"/>
      <c r="I19" s="3"/>
      <c r="J19" s="1"/>
      <c r="K19" s="5"/>
      <c r="L19" s="1"/>
    </row>
    <row r="20" spans="1:14" s="16" customFormat="1" ht="17.25" x14ac:dyDescent="0.25">
      <c r="A20" s="5"/>
      <c r="B20" s="5" t="s">
        <v>482</v>
      </c>
      <c r="C20" s="5"/>
      <c r="D20" s="11" t="str">
        <f>IF(ISBLANK(D5),"",D16-(D16*(D9/100)))</f>
        <v/>
      </c>
      <c r="E20" s="5"/>
      <c r="F20" s="5" t="s">
        <v>491</v>
      </c>
      <c r="G20" s="5"/>
      <c r="H20" s="5"/>
      <c r="I20" s="6"/>
      <c r="J20" s="5"/>
      <c r="K20" s="11" t="str">
        <f>IF(ISBLANK(K7),"",K16-(K16*(K9/100)))</f>
        <v/>
      </c>
      <c r="L20" s="5"/>
    </row>
    <row r="21" spans="1:14" x14ac:dyDescent="0.25">
      <c r="A21" s="1"/>
      <c r="B21" s="5"/>
      <c r="C21" s="5"/>
      <c r="D21" s="5"/>
      <c r="E21" s="1"/>
      <c r="F21" s="1"/>
      <c r="G21" s="1"/>
      <c r="H21" s="1"/>
      <c r="I21" s="3"/>
      <c r="J21" s="1"/>
      <c r="K21" s="5"/>
      <c r="L21" s="1"/>
    </row>
    <row r="22" spans="1:14" s="16" customFormat="1" ht="17.25" x14ac:dyDescent="0.25">
      <c r="A22" s="5"/>
      <c r="B22" s="5" t="s">
        <v>483</v>
      </c>
      <c r="C22" s="5"/>
      <c r="D22" s="7" t="str">
        <f>IF(ISBLANK(D5),"",D18-(D18*(D11/100)))</f>
        <v/>
      </c>
      <c r="E22" s="5"/>
      <c r="F22" s="5" t="s">
        <v>492</v>
      </c>
      <c r="G22" s="5"/>
      <c r="H22" s="5"/>
      <c r="I22" s="6"/>
      <c r="J22" s="5"/>
      <c r="K22" s="7" t="str">
        <f>IF(ISBLANK(K7),"",K18-(K18*(K11/100)))</f>
        <v/>
      </c>
      <c r="L22" s="5"/>
    </row>
    <row r="23" spans="1:14" x14ac:dyDescent="0.25">
      <c r="A23" s="1"/>
      <c r="B23" s="1"/>
      <c r="C23" s="1"/>
      <c r="D23" s="1"/>
      <c r="E23" s="1"/>
      <c r="F23" s="1"/>
      <c r="G23" s="1"/>
      <c r="H23" s="1"/>
      <c r="I23" s="3"/>
      <c r="J23" s="1"/>
      <c r="K23" s="1"/>
      <c r="L23" s="1"/>
    </row>
    <row r="25" spans="1:14" x14ac:dyDescent="0.25">
      <c r="N25" s="38"/>
    </row>
  </sheetData>
  <sheetProtection algorithmName="SHA-512" hashValue="2yIog4LszJcdNPs/bpZzgw9siw3iD0js8bzjXPtt5MXDc697P9VkWffEg5AmVZy8MVJUCDsiVrCvhb3avmHYIQ==" saltValue="0loFmWMt0n1IxHEp6Xjs6w==" spinCount="100000" sheet="1" objects="1" scenarios="1"/>
  <mergeCells count="4">
    <mergeCell ref="A1:H2"/>
    <mergeCell ref="A3:B3"/>
    <mergeCell ref="A14:C14"/>
    <mergeCell ref="J3:L3"/>
  </mergeCells>
  <dataValidations count="2">
    <dataValidation type="decimal" allowBlank="1" showInputMessage="1" showErrorMessage="1" errorTitle="Ugyldig værdi" error="Fosforfrigivelsen skal indtastes som et positiv tal." sqref="D18" xr:uid="{00000000-0002-0000-0200-000000000000}">
      <formula1>0</formula1>
      <formula2>99999</formula2>
    </dataValidation>
    <dataValidation type="decimal" allowBlank="1" showInputMessage="1" showErrorMessage="1" errorTitle="Ugyldig værdi" error="Projektets kvælstofreduktion skal indtastes som en værdi højere end 0." sqref="D16" xr:uid="{00000000-0002-0000-0200-000001000000}">
      <formula1>0</formula1>
      <formula2>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Stop" error="Vælg en sø fra listen" xr:uid="{00000000-0002-0000-0200-000002000000}">
          <x14:formula1>
            <xm:f>'Belastning sø'!$A$3:$A$426</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dimension ref="B2:W75"/>
  <sheetViews>
    <sheetView zoomScaleNormal="100" workbookViewId="0">
      <selection activeCell="V15" sqref="V15"/>
    </sheetView>
  </sheetViews>
  <sheetFormatPr defaultRowHeight="15" x14ac:dyDescent="0.25"/>
  <cols>
    <col min="1" max="1" width="1.140625" customWidth="1"/>
    <col min="6" max="6" width="23" customWidth="1"/>
    <col min="7" max="7" width="5" customWidth="1"/>
    <col min="8" max="8" width="19.28515625" customWidth="1"/>
    <col min="9" max="9" width="4.28515625" customWidth="1"/>
    <col min="11" max="11" width="7.85546875" bestFit="1" customWidth="1"/>
    <col min="12" max="12" width="11.5703125" customWidth="1"/>
    <col min="15" max="15" width="13.7109375" customWidth="1"/>
    <col min="17" max="17" width="25" customWidth="1"/>
    <col min="18" max="18" width="11.85546875" bestFit="1" customWidth="1"/>
    <col min="20" max="20" width="19.140625" bestFit="1" customWidth="1"/>
    <col min="21" max="21" width="9.5703125" customWidth="1"/>
    <col min="22" max="22" width="19.140625" customWidth="1"/>
    <col min="23" max="23" width="41.5703125" customWidth="1"/>
  </cols>
  <sheetData>
    <row r="2" spans="2:9" x14ac:dyDescent="0.25">
      <c r="B2" s="41" t="s">
        <v>2329</v>
      </c>
      <c r="C2" s="2"/>
      <c r="D2" s="2"/>
      <c r="E2" s="2"/>
      <c r="F2" s="2"/>
      <c r="G2" s="2"/>
      <c r="H2" s="2"/>
      <c r="I2" s="2"/>
    </row>
    <row r="3" spans="2:9" x14ac:dyDescent="0.25">
      <c r="B3" s="2"/>
      <c r="C3" s="2"/>
      <c r="D3" s="2"/>
      <c r="E3" s="2"/>
      <c r="F3" s="2"/>
      <c r="G3" s="2"/>
      <c r="H3" s="2"/>
      <c r="I3" s="2"/>
    </row>
    <row r="4" spans="2:9" x14ac:dyDescent="0.25">
      <c r="B4" s="2"/>
      <c r="C4" s="2" t="s">
        <v>2162</v>
      </c>
      <c r="D4" s="2"/>
      <c r="E4" s="2"/>
      <c r="F4" s="68" t="s">
        <v>68</v>
      </c>
      <c r="G4" s="2"/>
      <c r="H4" s="2" t="s">
        <v>2163</v>
      </c>
      <c r="I4" s="2"/>
    </row>
    <row r="5" spans="2:9" x14ac:dyDescent="0.25">
      <c r="B5" s="2"/>
      <c r="C5" s="29"/>
      <c r="D5" s="29"/>
      <c r="E5" s="2"/>
      <c r="F5" s="2"/>
      <c r="G5" s="2"/>
      <c r="H5" s="2"/>
      <c r="I5" s="2"/>
    </row>
    <row r="6" spans="2:9" x14ac:dyDescent="0.25">
      <c r="B6" s="2"/>
      <c r="C6" s="2" t="s">
        <v>2354</v>
      </c>
      <c r="D6" s="2"/>
      <c r="E6" s="2"/>
      <c r="F6" s="50">
        <f>IF(ISBLANK(F4),"",VLOOKUP(F4,'Belastning sø'!A3:Z426,2,FALSE))</f>
        <v>187</v>
      </c>
      <c r="G6" s="2"/>
      <c r="H6" s="2"/>
      <c r="I6" s="2"/>
    </row>
    <row r="7" spans="2:9" x14ac:dyDescent="0.25">
      <c r="B7" s="2"/>
      <c r="C7" s="2"/>
      <c r="D7" s="2"/>
      <c r="E7" s="2"/>
      <c r="F7" s="2"/>
      <c r="G7" s="2"/>
      <c r="H7" s="2"/>
      <c r="I7" s="2"/>
    </row>
    <row r="8" spans="2:9" x14ac:dyDescent="0.25">
      <c r="B8" s="2"/>
      <c r="C8" s="2" t="s">
        <v>2195</v>
      </c>
      <c r="D8" s="2"/>
      <c r="E8" s="43">
        <f>IF(ISBLANK(F4),"",VLOOKUP(F4,'Tilstande sø'!A3:N988,5,FALSE))</f>
        <v>430</v>
      </c>
      <c r="F8" s="50" t="str">
        <f>IF(ISBLANK(F4),"",VLOOKUP(E8,'Rullelister mv.'!F2:G100,2,FALSE))</f>
        <v>Faaborg-Midtfyn</v>
      </c>
      <c r="G8" s="2"/>
      <c r="H8" s="2"/>
      <c r="I8" s="2"/>
    </row>
    <row r="9" spans="2:9" x14ac:dyDescent="0.25">
      <c r="B9" s="2"/>
      <c r="C9" s="2"/>
      <c r="D9" s="2"/>
      <c r="E9" s="43"/>
      <c r="F9" s="2"/>
      <c r="G9" s="2"/>
      <c r="H9" s="2"/>
      <c r="I9" s="2"/>
    </row>
    <row r="10" spans="2:9" x14ac:dyDescent="0.25">
      <c r="B10" s="2"/>
      <c r="C10" s="2" t="s">
        <v>2196</v>
      </c>
      <c r="D10" s="2"/>
      <c r="E10" s="43">
        <f>IF(ISBLANK(F4),"",VLOOKUP(F4,'Tilstande sø'!A3:N988,3,FALSE))</f>
        <v>1</v>
      </c>
      <c r="F10" s="50" t="str">
        <f>IF(ISBLANK(F4),"",VLOOKUP(E10,'Rullelister mv.'!I2:J5,2,FALSE))</f>
        <v>Jylland og Fyn</v>
      </c>
      <c r="G10" s="2"/>
      <c r="H10" s="2"/>
      <c r="I10" s="2"/>
    </row>
    <row r="11" spans="2:9" x14ac:dyDescent="0.25">
      <c r="B11" s="2"/>
      <c r="C11" s="2"/>
      <c r="D11" s="2"/>
      <c r="E11" s="43"/>
      <c r="F11" s="2"/>
      <c r="G11" s="2"/>
      <c r="H11" s="2"/>
      <c r="I11" s="2"/>
    </row>
    <row r="12" spans="2:9" x14ac:dyDescent="0.25">
      <c r="B12" s="2"/>
      <c r="C12" s="2" t="s">
        <v>486</v>
      </c>
      <c r="D12" s="2"/>
      <c r="E12" s="44" t="str">
        <f>IF(ISBLANK(F4),"",VLOOKUP(F4,'Tilstande sø'!A3:N988,4,FALSE))</f>
        <v>1.13</v>
      </c>
      <c r="F12" s="50" t="str">
        <f>IF(ISBLANK(F4),"",VLOOKUP(E12,'Rullelister mv.'!L2:M24,2,FALSE))</f>
        <v>Odense Fjord</v>
      </c>
      <c r="G12" s="2"/>
      <c r="H12" s="2"/>
      <c r="I12" s="2"/>
    </row>
    <row r="13" spans="2:9" x14ac:dyDescent="0.25">
      <c r="B13" s="2"/>
      <c r="C13" s="29"/>
      <c r="D13" s="29"/>
      <c r="E13" s="2"/>
      <c r="F13" s="2"/>
      <c r="G13" s="2"/>
      <c r="H13" s="2"/>
      <c r="I13" s="2"/>
    </row>
    <row r="14" spans="2:9" x14ac:dyDescent="0.25">
      <c r="B14" s="2"/>
      <c r="C14" s="2" t="s">
        <v>2164</v>
      </c>
      <c r="D14" s="2"/>
      <c r="E14" s="2"/>
      <c r="F14" s="50">
        <f>IF(ISBLANK(F4),"",VLOOKUP(F4,'Belastning sø'!A3:Z426,4,FALSE))</f>
        <v>314.60000000000002</v>
      </c>
      <c r="G14" s="2"/>
      <c r="H14" s="2" t="s">
        <v>2165</v>
      </c>
      <c r="I14" s="2"/>
    </row>
    <row r="15" spans="2:9" x14ac:dyDescent="0.25">
      <c r="B15" s="2"/>
      <c r="C15" s="2"/>
      <c r="D15" s="2"/>
      <c r="E15" s="2"/>
      <c r="F15" s="2"/>
      <c r="G15" s="2"/>
      <c r="H15" s="2"/>
      <c r="I15" s="2"/>
    </row>
    <row r="16" spans="2:9" x14ac:dyDescent="0.25">
      <c r="B16" s="2"/>
      <c r="C16" s="2" t="s">
        <v>2166</v>
      </c>
      <c r="D16" s="2"/>
      <c r="E16" s="2"/>
      <c r="F16" s="50">
        <f>IF(ISBLANK(F4),"",VLOOKUP(F4,'Belastning sø'!A3:Z426,5,FALSE))</f>
        <v>1.92</v>
      </c>
      <c r="G16" s="2"/>
      <c r="H16" s="2" t="s">
        <v>2167</v>
      </c>
      <c r="I16" s="2"/>
    </row>
    <row r="17" spans="2:9" x14ac:dyDescent="0.25">
      <c r="B17" s="2"/>
      <c r="C17" s="2"/>
      <c r="D17" s="2"/>
      <c r="E17" s="2"/>
      <c r="F17" s="2"/>
      <c r="G17" s="2"/>
      <c r="H17" s="2"/>
      <c r="I17" s="2"/>
    </row>
    <row r="18" spans="2:9" x14ac:dyDescent="0.25">
      <c r="B18" s="2"/>
      <c r="C18" s="2" t="s">
        <v>2168</v>
      </c>
      <c r="D18" s="2"/>
      <c r="E18" s="2"/>
      <c r="F18" s="50">
        <f>IF(ISBLANK(F4),"",VLOOKUP(F4,'Belastning sø'!A3:Z426,6,FALSE))</f>
        <v>6040320</v>
      </c>
      <c r="G18" s="2"/>
      <c r="H18" s="2" t="s">
        <v>2169</v>
      </c>
      <c r="I18" s="2"/>
    </row>
    <row r="19" spans="2:9" x14ac:dyDescent="0.25">
      <c r="B19" s="2"/>
      <c r="C19" s="2"/>
      <c r="D19" s="2"/>
      <c r="E19" s="2"/>
      <c r="F19" s="2"/>
      <c r="G19" s="2"/>
      <c r="H19" s="2"/>
      <c r="I19" s="2"/>
    </row>
    <row r="20" spans="2:9" x14ac:dyDescent="0.25">
      <c r="B20" s="2"/>
      <c r="C20" s="2" t="s">
        <v>2170</v>
      </c>
      <c r="D20" s="2"/>
      <c r="E20" s="2"/>
      <c r="F20" s="50">
        <f>IF(ISBLANK(F4),"",VLOOKUP(F4,'Belastning sø'!A3:Z426,7,FALSE))</f>
        <v>1.0720000000000001</v>
      </c>
      <c r="G20" s="2"/>
      <c r="H20" s="2" t="s">
        <v>2171</v>
      </c>
      <c r="I20" s="2"/>
    </row>
    <row r="21" spans="2:9" x14ac:dyDescent="0.25">
      <c r="B21" s="2"/>
      <c r="C21" s="2"/>
      <c r="D21" s="2"/>
      <c r="E21" s="2"/>
      <c r="F21" s="2"/>
      <c r="G21" s="2"/>
      <c r="H21" s="2"/>
      <c r="I21" s="2"/>
    </row>
    <row r="22" spans="2:9" x14ac:dyDescent="0.25">
      <c r="B22" s="2"/>
      <c r="C22" s="2" t="s">
        <v>487</v>
      </c>
      <c r="D22" s="2"/>
      <c r="E22" s="2"/>
      <c r="F22" s="50">
        <f>IF(ISBLANK(F4),"",VLOOKUP(F4,'Belastning sø'!A3:Z426,8,FALSE))</f>
        <v>9</v>
      </c>
      <c r="G22" s="2"/>
      <c r="H22" s="2" t="s">
        <v>2172</v>
      </c>
      <c r="I22" s="2"/>
    </row>
    <row r="23" spans="2:9" x14ac:dyDescent="0.25">
      <c r="B23" s="2"/>
      <c r="C23" s="2"/>
      <c r="D23" s="2"/>
      <c r="E23" s="2"/>
      <c r="F23" s="2"/>
      <c r="G23" s="2"/>
      <c r="H23" s="2"/>
      <c r="I23" s="2"/>
    </row>
    <row r="24" spans="2:9" x14ac:dyDescent="0.25">
      <c r="B24" s="2"/>
      <c r="C24" s="2" t="s">
        <v>615</v>
      </c>
      <c r="D24" s="2"/>
      <c r="E24" s="2"/>
      <c r="F24" s="50">
        <f>IF(ISBLANK(F4),"",VLOOKUP(F4,'Belastning sø'!A3:Z426,9,FALSE))</f>
        <v>5632473</v>
      </c>
      <c r="G24" s="2"/>
      <c r="H24" s="2" t="s">
        <v>2173</v>
      </c>
      <c r="I24" s="2"/>
    </row>
    <row r="25" spans="2:9" x14ac:dyDescent="0.25">
      <c r="B25" s="2"/>
      <c r="C25" s="2"/>
      <c r="D25" s="2"/>
      <c r="E25" s="2"/>
      <c r="F25" s="2"/>
      <c r="G25" s="2"/>
      <c r="H25" s="2"/>
      <c r="I25" s="2"/>
    </row>
    <row r="26" spans="2:9" x14ac:dyDescent="0.25">
      <c r="B26" s="2"/>
      <c r="C26" s="2" t="s">
        <v>616</v>
      </c>
      <c r="D26" s="2"/>
      <c r="E26" s="2"/>
      <c r="F26" s="50">
        <f>IF(ISBLANK(F4),"",VLOOKUP(F4,'Belastning sø'!A3:Z426,13,FALSE))</f>
        <v>347</v>
      </c>
      <c r="G26" s="2"/>
      <c r="H26" s="2" t="s">
        <v>2334</v>
      </c>
      <c r="I26" s="2"/>
    </row>
    <row r="27" spans="2:9" x14ac:dyDescent="0.25">
      <c r="B27" s="2"/>
      <c r="C27" s="2"/>
      <c r="D27" s="2"/>
      <c r="E27" s="2"/>
      <c r="F27" s="2"/>
      <c r="G27" s="2"/>
      <c r="H27" s="2"/>
      <c r="I27" s="2"/>
    </row>
    <row r="28" spans="2:9" x14ac:dyDescent="0.25">
      <c r="B28" s="2"/>
      <c r="C28" s="2" t="s">
        <v>617</v>
      </c>
      <c r="D28" s="2"/>
      <c r="E28" s="2"/>
      <c r="F28" s="50">
        <f>IF(ISBLANK(F4),"",VLOOKUP(F4,'Belastning sø'!A3:Z426,15,FALSE))</f>
        <v>421</v>
      </c>
      <c r="G28" s="2"/>
      <c r="H28" s="2" t="s">
        <v>2334</v>
      </c>
      <c r="I28" s="2"/>
    </row>
    <row r="29" spans="2:9" x14ac:dyDescent="0.25">
      <c r="B29" s="2"/>
      <c r="C29" s="2"/>
      <c r="D29" s="2"/>
      <c r="E29" s="2"/>
      <c r="F29" s="2"/>
      <c r="G29" s="2"/>
      <c r="H29" s="2"/>
      <c r="I29" s="2"/>
    </row>
    <row r="30" spans="2:9" x14ac:dyDescent="0.25">
      <c r="B30" s="2"/>
      <c r="C30" s="2" t="s">
        <v>2356</v>
      </c>
      <c r="D30" s="2"/>
      <c r="E30" s="2"/>
      <c r="F30" s="50" t="str">
        <f>IF(ISBLANK(F4),"",IF(VLOOKUP(F4,'Belastning sø'!A3:Z426,18,FALSE)&lt;0,"-",VLOOKUP(F4,'Belastning sø'!A3:Z426,18,FALSE)))</f>
        <v>-</v>
      </c>
      <c r="G30" s="2"/>
      <c r="H30" s="2" t="s">
        <v>2334</v>
      </c>
      <c r="I30" s="2"/>
    </row>
    <row r="31" spans="2:9" x14ac:dyDescent="0.25">
      <c r="B31" s="2"/>
      <c r="C31" s="30"/>
      <c r="D31" s="2"/>
      <c r="E31" s="2"/>
      <c r="F31" s="2"/>
      <c r="G31" s="2"/>
      <c r="H31" s="2"/>
      <c r="I31" s="2"/>
    </row>
    <row r="32" spans="2:9" x14ac:dyDescent="0.25">
      <c r="B32" s="3"/>
      <c r="C32" s="3"/>
      <c r="D32" s="3"/>
      <c r="E32" s="3"/>
      <c r="F32" s="3"/>
      <c r="G32" s="3"/>
      <c r="H32" s="3"/>
      <c r="I32" s="3"/>
    </row>
    <row r="33" spans="2:23" x14ac:dyDescent="0.25">
      <c r="B33" s="42" t="s">
        <v>2175</v>
      </c>
      <c r="C33" s="32"/>
      <c r="D33" s="32"/>
      <c r="E33" s="32"/>
      <c r="F33" s="32"/>
      <c r="G33" s="32"/>
      <c r="H33" s="32"/>
      <c r="I33" s="32"/>
    </row>
    <row r="34" spans="2:23" x14ac:dyDescent="0.25">
      <c r="B34" s="31"/>
      <c r="C34" s="32"/>
      <c r="D34" s="32"/>
      <c r="E34" s="32"/>
      <c r="F34" s="32"/>
      <c r="G34" s="32"/>
      <c r="H34" s="32"/>
      <c r="I34" s="32"/>
    </row>
    <row r="35" spans="2:23" x14ac:dyDescent="0.25">
      <c r="B35" s="32"/>
      <c r="C35" s="32" t="s">
        <v>2333</v>
      </c>
      <c r="D35" s="32"/>
      <c r="E35" s="32"/>
      <c r="F35" s="50" t="str">
        <f>IF(ISBLANK(F4),"",VLOOKUP(F6,'Tilstande sø'!B3:N988,10,FALSE))</f>
        <v>Rt</v>
      </c>
      <c r="G35" s="32"/>
      <c r="H35" s="32" t="s">
        <v>2330</v>
      </c>
      <c r="I35" s="32"/>
    </row>
    <row r="36" spans="2:23" x14ac:dyDescent="0.25">
      <c r="B36" s="32"/>
      <c r="C36" s="32"/>
      <c r="D36" s="32"/>
      <c r="E36" s="32"/>
      <c r="F36" s="66" t="str">
        <f>IF(ISBLANK(F4),"",IF(F35="DT","Som udgangspunkt tolereres ingen fosforudledning",""))</f>
        <v/>
      </c>
      <c r="G36" s="32"/>
      <c r="H36" s="32"/>
      <c r="I36" s="32"/>
      <c r="W36" s="38"/>
    </row>
    <row r="37" spans="2:23" x14ac:dyDescent="0.25">
      <c r="B37" s="32"/>
      <c r="C37" s="32" t="s">
        <v>2332</v>
      </c>
      <c r="D37" s="32"/>
      <c r="E37" s="32"/>
      <c r="F37" s="68"/>
      <c r="G37" s="32"/>
      <c r="H37" s="32" t="s">
        <v>2334</v>
      </c>
      <c r="I37" s="32"/>
    </row>
    <row r="38" spans="2:23" x14ac:dyDescent="0.25">
      <c r="B38" s="32"/>
      <c r="C38" s="32"/>
      <c r="D38" s="32"/>
      <c r="E38" s="32"/>
      <c r="F38" s="32"/>
      <c r="G38" s="32"/>
      <c r="H38" s="32"/>
      <c r="I38" s="32"/>
    </row>
    <row r="39" spans="2:23" x14ac:dyDescent="0.25">
      <c r="B39" s="32"/>
      <c r="C39" s="32" t="s">
        <v>2176</v>
      </c>
      <c r="D39" s="32"/>
      <c r="E39" s="32"/>
      <c r="F39" s="65">
        <f>IF(ISBLANK(F4),"",IF(F24="Ikke beregnet", "Kan ikke beregnes",(F26*1000000)/(F24*1000)))</f>
        <v>6.1607041880183004E-2</v>
      </c>
      <c r="G39" s="32"/>
      <c r="H39" s="32" t="s">
        <v>2353</v>
      </c>
      <c r="I39" s="32"/>
      <c r="W39" s="38"/>
    </row>
    <row r="40" spans="2:23" x14ac:dyDescent="0.25">
      <c r="B40" s="32"/>
      <c r="C40" s="32"/>
      <c r="D40" s="32"/>
      <c r="E40" s="32"/>
      <c r="F40" s="32"/>
      <c r="G40" s="32"/>
      <c r="H40" s="32"/>
      <c r="I40" s="32"/>
    </row>
    <row r="41" spans="2:23" x14ac:dyDescent="0.25">
      <c r="B41" s="32"/>
      <c r="C41" s="32" t="s">
        <v>2177</v>
      </c>
      <c r="D41" s="32"/>
      <c r="E41" s="32"/>
      <c r="F41" s="65">
        <f>IF(ISBLANK(F4),"",IF(F26="Ikke beregnet","Kan ikke beregnes",((F26+F37)*1000000)/(F24*1000)))</f>
        <v>6.1607041880183004E-2</v>
      </c>
      <c r="G41" s="32"/>
      <c r="H41" s="32" t="s">
        <v>2353</v>
      </c>
      <c r="I41" s="32"/>
    </row>
    <row r="42" spans="2:23" x14ac:dyDescent="0.25">
      <c r="B42" s="32"/>
      <c r="C42" s="32"/>
      <c r="D42" s="32"/>
      <c r="E42" s="32"/>
      <c r="F42" s="32"/>
      <c r="G42" s="32"/>
      <c r="H42" s="32"/>
      <c r="I42" s="32"/>
    </row>
    <row r="43" spans="2:23" x14ac:dyDescent="0.25">
      <c r="B43" s="3"/>
      <c r="C43" s="3"/>
      <c r="D43" s="3"/>
      <c r="E43" s="3"/>
      <c r="F43" s="67"/>
      <c r="G43" s="3"/>
      <c r="H43" s="3"/>
      <c r="I43" s="3"/>
    </row>
    <row r="44" spans="2:23" x14ac:dyDescent="0.25">
      <c r="B44" s="47" t="s">
        <v>2335</v>
      </c>
      <c r="C44" s="45"/>
      <c r="D44" s="45"/>
      <c r="E44" s="45"/>
      <c r="F44" s="45"/>
      <c r="G44" s="45"/>
      <c r="H44" s="45"/>
      <c r="I44" s="45"/>
      <c r="K44" s="33" t="s">
        <v>2178</v>
      </c>
      <c r="Q44" s="33" t="s">
        <v>2187</v>
      </c>
      <c r="R44" s="33"/>
    </row>
    <row r="45" spans="2:23" x14ac:dyDescent="0.25">
      <c r="B45" s="45"/>
      <c r="C45" s="45"/>
      <c r="D45" s="45"/>
      <c r="E45" s="45"/>
      <c r="F45" s="45"/>
      <c r="G45" s="45"/>
      <c r="H45" s="45"/>
      <c r="I45" s="45"/>
      <c r="K45" s="40" t="s">
        <v>2179</v>
      </c>
      <c r="L45" s="40" t="s">
        <v>2180</v>
      </c>
      <c r="M45" s="40" t="s">
        <v>2181</v>
      </c>
      <c r="N45" s="40" t="s">
        <v>2182</v>
      </c>
      <c r="O45" s="40" t="s">
        <v>2183</v>
      </c>
      <c r="Q45" s="34" t="s">
        <v>2188</v>
      </c>
      <c r="R45" s="34" t="s">
        <v>2189</v>
      </c>
    </row>
    <row r="46" spans="2:23" x14ac:dyDescent="0.25">
      <c r="B46" s="45"/>
      <c r="C46" s="45"/>
      <c r="D46" s="45"/>
      <c r="E46" s="45"/>
      <c r="F46" s="48" t="s">
        <v>2336</v>
      </c>
      <c r="G46" s="49"/>
      <c r="H46" s="49" t="s">
        <v>2197</v>
      </c>
      <c r="I46" s="45"/>
      <c r="K46" s="35">
        <v>1</v>
      </c>
      <c r="L46" s="36" t="s">
        <v>2184</v>
      </c>
      <c r="M46" s="36" t="s">
        <v>2184</v>
      </c>
      <c r="N46" s="36" t="s">
        <v>2184</v>
      </c>
      <c r="O46" s="36" t="s">
        <v>2184</v>
      </c>
      <c r="Q46" s="35" t="s">
        <v>2190</v>
      </c>
      <c r="R46" s="51" t="s">
        <v>755</v>
      </c>
    </row>
    <row r="47" spans="2:23" x14ac:dyDescent="0.25">
      <c r="B47" s="46"/>
      <c r="C47" s="45"/>
      <c r="D47" s="45"/>
      <c r="E47" s="45"/>
      <c r="F47" s="45"/>
      <c r="G47" s="45"/>
      <c r="H47" s="45"/>
      <c r="I47" s="45"/>
      <c r="K47" s="35">
        <v>2</v>
      </c>
      <c r="L47" s="36" t="s">
        <v>2184</v>
      </c>
      <c r="M47" s="36" t="s">
        <v>2184</v>
      </c>
      <c r="N47" s="36" t="s">
        <v>2184</v>
      </c>
      <c r="O47" s="36" t="s">
        <v>2185</v>
      </c>
      <c r="Q47" s="35" t="s">
        <v>2191</v>
      </c>
      <c r="R47" s="52" t="s">
        <v>753</v>
      </c>
    </row>
    <row r="48" spans="2:23" x14ac:dyDescent="0.25">
      <c r="B48" s="45"/>
      <c r="C48" s="45" t="s">
        <v>2347</v>
      </c>
      <c r="D48" s="45"/>
      <c r="E48" s="45"/>
      <c r="F48" s="50" t="str">
        <f>IF(ISBLANK(F4),"",VLOOKUP(F6,'Tilstande sø'!B3:BD988,21,FALSE))</f>
        <v>Gt</v>
      </c>
      <c r="G48" s="45"/>
      <c r="H48" s="50" t="str">
        <f>IF(ISBLANK(F4),"",IF(VLOOKUP(F6,'Tilstande sø'!B3:BD988,20,FALSE)=0,"Ukendt",VLOOKUP(F6,'Tilstande sø'!B3:BD988,20,FALSE)))</f>
        <v>Mt</v>
      </c>
      <c r="I48" s="45"/>
      <c r="K48" s="35">
        <v>5</v>
      </c>
      <c r="L48" s="36" t="s">
        <v>2184</v>
      </c>
      <c r="M48" s="36" t="s">
        <v>2186</v>
      </c>
      <c r="N48" s="36" t="s">
        <v>2184</v>
      </c>
      <c r="O48" s="36" t="s">
        <v>2184</v>
      </c>
      <c r="Q48" s="35" t="s">
        <v>2192</v>
      </c>
      <c r="R48" s="53" t="s">
        <v>762</v>
      </c>
    </row>
    <row r="49" spans="2:18" x14ac:dyDescent="0.25">
      <c r="B49" s="45"/>
      <c r="C49" s="45"/>
      <c r="D49" s="45"/>
      <c r="E49" s="45"/>
      <c r="F49" s="45"/>
      <c r="G49" s="45"/>
      <c r="H49" s="45"/>
      <c r="I49" s="45"/>
      <c r="K49" s="35">
        <v>6</v>
      </c>
      <c r="L49" s="36" t="s">
        <v>2184</v>
      </c>
      <c r="M49" s="36" t="s">
        <v>2186</v>
      </c>
      <c r="N49" s="36" t="s">
        <v>2184</v>
      </c>
      <c r="O49" s="36" t="s">
        <v>2185</v>
      </c>
      <c r="Q49" s="35" t="s">
        <v>2193</v>
      </c>
      <c r="R49" s="55" t="s">
        <v>760</v>
      </c>
    </row>
    <row r="50" spans="2:18" x14ac:dyDescent="0.25">
      <c r="B50" s="45"/>
      <c r="C50" s="45" t="s">
        <v>2345</v>
      </c>
      <c r="D50" s="45"/>
      <c r="E50" s="45"/>
      <c r="F50" s="45"/>
      <c r="G50" s="45"/>
      <c r="H50" s="50" t="str">
        <f>IF(ISBLANK(F4),"",IF(VLOOKUP(F6,'Tilstande sø'!B3:BD988,13,FALSE)=0,"Ukendt",VLOOKUP(F6,'Tilstande sø'!B3:BD988,13,FALSE)))</f>
        <v>Rt</v>
      </c>
      <c r="I50" s="45"/>
      <c r="K50" s="35">
        <v>9</v>
      </c>
      <c r="L50" s="36" t="s">
        <v>2186</v>
      </c>
      <c r="M50" s="36" t="s">
        <v>2184</v>
      </c>
      <c r="N50" s="36" t="s">
        <v>2184</v>
      </c>
      <c r="O50" s="36" t="s">
        <v>2184</v>
      </c>
      <c r="Q50" s="35" t="s">
        <v>2194</v>
      </c>
      <c r="R50" s="54" t="s">
        <v>787</v>
      </c>
    </row>
    <row r="51" spans="2:18" x14ac:dyDescent="0.25">
      <c r="B51" s="45"/>
      <c r="C51" s="45"/>
      <c r="D51" s="45"/>
      <c r="E51" s="45"/>
      <c r="F51" s="45"/>
      <c r="G51" s="45"/>
      <c r="H51" s="45"/>
      <c r="I51" s="45"/>
      <c r="K51" s="35">
        <v>10</v>
      </c>
      <c r="L51" s="36" t="s">
        <v>2186</v>
      </c>
      <c r="M51" s="36" t="s">
        <v>2184</v>
      </c>
      <c r="N51" s="36" t="s">
        <v>2184</v>
      </c>
      <c r="O51" s="36" t="s">
        <v>2185</v>
      </c>
      <c r="Q51" s="35" t="s">
        <v>2331</v>
      </c>
      <c r="R51" s="62" t="s">
        <v>860</v>
      </c>
    </row>
    <row r="52" spans="2:18" x14ac:dyDescent="0.25">
      <c r="B52" s="45"/>
      <c r="C52" s="45" t="s">
        <v>2349</v>
      </c>
      <c r="D52" s="45"/>
      <c r="E52" s="45"/>
      <c r="F52" s="50" t="str">
        <f>IF(ISBLANK(F4),"",VLOOKUP(F6,'Tilstande sø'!B3:BD988,19,FALSE))</f>
        <v>Gt</v>
      </c>
      <c r="G52" s="45"/>
      <c r="H52" s="50" t="str">
        <f>IF(ISBLANK(F4),"",IF(VLOOKUP(F6,'Tilstande sø'!B3:BD988,18,FALSE)=0,"Ukendt",VLOOKUP(F6,'Tilstande sø'!B3:BD988,18,FALSE)))</f>
        <v>Mt</v>
      </c>
      <c r="I52" s="45"/>
      <c r="K52" s="35">
        <v>11</v>
      </c>
      <c r="L52" s="36" t="s">
        <v>2186</v>
      </c>
      <c r="M52" s="36" t="s">
        <v>2184</v>
      </c>
      <c r="N52" s="36" t="s">
        <v>2186</v>
      </c>
      <c r="O52" s="36" t="s">
        <v>2184</v>
      </c>
      <c r="Q52" s="35" t="s">
        <v>2337</v>
      </c>
      <c r="R52" s="56" t="s">
        <v>2157</v>
      </c>
    </row>
    <row r="53" spans="2:18" x14ac:dyDescent="0.25">
      <c r="B53" s="45"/>
      <c r="C53" s="45"/>
      <c r="D53" s="45"/>
      <c r="E53" s="45"/>
      <c r="F53" s="45"/>
      <c r="G53" s="45"/>
      <c r="H53" s="45"/>
      <c r="I53" s="45"/>
      <c r="K53" s="35">
        <v>12</v>
      </c>
      <c r="L53" s="36" t="s">
        <v>2186</v>
      </c>
      <c r="M53" s="36" t="s">
        <v>2184</v>
      </c>
      <c r="N53" s="36" t="s">
        <v>2186</v>
      </c>
      <c r="O53" s="36" t="s">
        <v>2185</v>
      </c>
      <c r="Q53" s="35" t="s">
        <v>2338</v>
      </c>
      <c r="R53" s="57" t="s">
        <v>1719</v>
      </c>
    </row>
    <row r="54" spans="2:18" x14ac:dyDescent="0.25">
      <c r="B54" s="45"/>
      <c r="C54" s="45" t="s">
        <v>2350</v>
      </c>
      <c r="D54" s="45"/>
      <c r="E54" s="45"/>
      <c r="F54" s="50" t="str">
        <f>IF(ISBLANK(F4),"",VLOOKUP(F6,'Tilstande sø'!B3:BD988,17,FALSE))</f>
        <v>Gt</v>
      </c>
      <c r="G54" s="45"/>
      <c r="H54" s="50" t="str">
        <f>IF(ISBLANK(F4),"",IF(VLOOKUP(F6,'Tilstande sø'!B3:BD988,16,FALSE)=0,"Ukendt",VLOOKUP(F6,'Tilstande sø'!B3:BD988,16,FALSE)))</f>
        <v>Mt</v>
      </c>
      <c r="I54" s="45"/>
      <c r="K54" s="35">
        <v>13</v>
      </c>
      <c r="L54" s="36" t="s">
        <v>2186</v>
      </c>
      <c r="M54" s="36" t="s">
        <v>2186</v>
      </c>
      <c r="N54" s="36" t="s">
        <v>2184</v>
      </c>
      <c r="O54" s="36" t="s">
        <v>2184</v>
      </c>
      <c r="Q54" s="35" t="s">
        <v>2339</v>
      </c>
      <c r="R54" s="58" t="s">
        <v>2156</v>
      </c>
    </row>
    <row r="55" spans="2:18" x14ac:dyDescent="0.25">
      <c r="B55" s="45"/>
      <c r="C55" s="45"/>
      <c r="D55" s="45"/>
      <c r="E55" s="45"/>
      <c r="F55" s="45"/>
      <c r="G55" s="45"/>
      <c r="H55" s="45"/>
      <c r="I55" s="45"/>
      <c r="K55" s="35">
        <v>14</v>
      </c>
      <c r="L55" s="36" t="s">
        <v>2186</v>
      </c>
      <c r="M55" s="36" t="s">
        <v>2186</v>
      </c>
      <c r="N55" s="36" t="s">
        <v>2184</v>
      </c>
      <c r="O55" s="36" t="s">
        <v>2185</v>
      </c>
      <c r="Q55" s="35" t="s">
        <v>2340</v>
      </c>
      <c r="R55" s="59" t="s">
        <v>2342</v>
      </c>
    </row>
    <row r="56" spans="2:18" x14ac:dyDescent="0.25">
      <c r="B56" s="45"/>
      <c r="C56" s="45" t="s">
        <v>2351</v>
      </c>
      <c r="D56" s="45"/>
      <c r="E56" s="45"/>
      <c r="F56" s="50" t="str">
        <f>IF(ISBLANK(F4),"",VLOOKUP(F6,'Tilstande sø'!B3:BD988,15,FALSE))</f>
        <v>Gt</v>
      </c>
      <c r="G56" s="45"/>
      <c r="H56" s="50" t="str">
        <f>IF(ISBLANK(F4),"",IF(VLOOKUP(F6,'Tilstande sø'!B3:BD988,14,FALSE)=0,"Ukendt",VLOOKUP(F6,'Tilstande sø'!B3:BD988,14,FALSE)))</f>
        <v>Mt</v>
      </c>
      <c r="I56" s="45"/>
      <c r="K56" s="35">
        <v>15</v>
      </c>
      <c r="L56" s="36" t="s">
        <v>2186</v>
      </c>
      <c r="M56" s="36" t="s">
        <v>2186</v>
      </c>
      <c r="N56" s="36" t="s">
        <v>2186</v>
      </c>
      <c r="O56" s="36" t="s">
        <v>2184</v>
      </c>
      <c r="Q56" s="35" t="s">
        <v>2341</v>
      </c>
      <c r="R56" s="60" t="s">
        <v>2343</v>
      </c>
    </row>
    <row r="57" spans="2:18" x14ac:dyDescent="0.25">
      <c r="B57" s="45"/>
      <c r="C57" s="45"/>
      <c r="D57" s="45"/>
      <c r="E57" s="45"/>
      <c r="F57" s="45"/>
      <c r="G57" s="45"/>
      <c r="H57" s="45"/>
      <c r="I57" s="45"/>
      <c r="K57" s="35">
        <v>17</v>
      </c>
      <c r="L57" s="36" t="s">
        <v>2352</v>
      </c>
      <c r="M57" s="36" t="s">
        <v>2352</v>
      </c>
      <c r="N57" s="36" t="s">
        <v>2352</v>
      </c>
      <c r="O57" s="36" t="s">
        <v>2352</v>
      </c>
    </row>
    <row r="58" spans="2:18" x14ac:dyDescent="0.25">
      <c r="B58" s="45"/>
      <c r="C58" s="45" t="s">
        <v>2198</v>
      </c>
      <c r="D58" s="45"/>
      <c r="E58" s="45"/>
      <c r="F58" s="50" t="str">
        <f>IF(ISBLANK(F4),"",VLOOKUP(F6,'Tilstande sø'!B3:BD988,24,FALSE))</f>
        <v>Gt</v>
      </c>
      <c r="G58" s="45"/>
      <c r="H58" s="50" t="str">
        <f>IF(ISBLANK(F4),"",IF(VLOOKUP(F6,'Tilstande sø'!B3:BD988,23,FALSE)=0,"Ukendt",VLOOKUP(F6,'Tilstande sø'!B3:BD988,23,FALSE)))</f>
        <v>Rt</v>
      </c>
      <c r="I58" s="45"/>
    </row>
    <row r="59" spans="2:18" x14ac:dyDescent="0.25">
      <c r="B59" s="45"/>
      <c r="C59" s="45"/>
      <c r="D59" s="45"/>
      <c r="E59" s="45"/>
      <c r="F59" s="45"/>
      <c r="G59" s="45"/>
      <c r="H59" s="45"/>
      <c r="I59" s="45"/>
    </row>
    <row r="60" spans="2:18" x14ac:dyDescent="0.25">
      <c r="B60" s="45"/>
      <c r="C60" s="45" t="s">
        <v>2199</v>
      </c>
      <c r="D60" s="45"/>
      <c r="E60" s="45"/>
      <c r="F60" s="50" t="str">
        <f>IF(ISBLANK(F4),"",VLOOKUP(F6,'Tilstande sø'!B3:BD988,26,FALSE))</f>
        <v>Gt</v>
      </c>
      <c r="G60" s="45"/>
      <c r="H60" s="50" t="str">
        <f>IF(ISBLANK(F4),"",IF(VLOOKUP(F6,'Tilstande sø'!B3:BD988,25,FALSE)=0,"Ukendt",VLOOKUP(F6,'Tilstande sø'!B3:BD988,25,FALSE)))</f>
        <v>Mt</v>
      </c>
      <c r="I60" s="45"/>
    </row>
    <row r="61" spans="2:18" x14ac:dyDescent="0.25">
      <c r="B61" s="45"/>
      <c r="C61" s="45"/>
      <c r="D61" s="45"/>
      <c r="E61" s="45"/>
      <c r="F61" s="45"/>
      <c r="G61" s="45"/>
      <c r="H61" s="45"/>
      <c r="I61" s="45"/>
    </row>
    <row r="62" spans="2:18" x14ac:dyDescent="0.25">
      <c r="B62" s="45"/>
      <c r="C62" s="45" t="s">
        <v>2200</v>
      </c>
      <c r="D62" s="45"/>
      <c r="E62" s="45"/>
      <c r="F62" s="50" t="str">
        <f>IF(ISBLANK(F4),"",VLOOKUP(F6,'Tilstande sø'!B3:BD988,55,FALSE))</f>
        <v>Gt</v>
      </c>
      <c r="G62" s="45"/>
      <c r="H62" s="50" t="str">
        <f>IF(ISBLANK(F4),"",IF(VLOOKUP(F6,'Tilstande sø'!B3:BD988,44,FALSE)=0,"Ukendt",VLOOKUP(F6,'Tilstande sø'!B3:BD988,44,FALSE)))</f>
        <v>Mt</v>
      </c>
      <c r="I62" s="45"/>
    </row>
    <row r="63" spans="2:18" x14ac:dyDescent="0.25">
      <c r="B63" s="45"/>
      <c r="C63" s="45"/>
      <c r="D63" s="45"/>
      <c r="E63" s="45"/>
      <c r="F63" s="45"/>
      <c r="G63" s="45"/>
      <c r="H63" s="45"/>
      <c r="I63" s="45"/>
    </row>
    <row r="64" spans="2:18" x14ac:dyDescent="0.25">
      <c r="B64" s="45"/>
      <c r="C64" s="45" t="s">
        <v>2201</v>
      </c>
      <c r="D64" s="45"/>
      <c r="E64" s="45"/>
      <c r="F64" s="50" t="str">
        <f>IF(ISBLANK(F4),"",VLOOKUP(F6,'Tilstande sø'!B3:BD988,52,FALSE))</f>
        <v>Gt</v>
      </c>
      <c r="G64" s="45"/>
      <c r="H64" s="50" t="str">
        <f>IF(ISBLANK(F4),"",IF(VLOOKUP(F6,'Tilstande sø'!B3:BD988,46,FALSE)=0,"Ukendt",VLOOKUP(F6,'Tilstande sø'!B3:BD988,46,FALSE)))</f>
        <v>Ikke i målopfyldelse</v>
      </c>
      <c r="I64" s="45"/>
    </row>
    <row r="65" spans="2:9" x14ac:dyDescent="0.25">
      <c r="B65" s="45"/>
      <c r="C65" s="45"/>
      <c r="D65" s="45"/>
      <c r="E65" s="45"/>
      <c r="F65" s="45"/>
      <c r="G65" s="45"/>
      <c r="H65" s="45"/>
      <c r="I65" s="45"/>
    </row>
    <row r="66" spans="2:9" x14ac:dyDescent="0.25">
      <c r="B66" s="45"/>
      <c r="C66" s="45" t="s">
        <v>2202</v>
      </c>
      <c r="D66" s="45"/>
      <c r="E66" s="45"/>
      <c r="F66" s="50" t="str">
        <f>IF(ISBLANK(F4),"",VLOOKUP(F6,'Tilstande sø'!B3:BD988,53,FALSE))</f>
        <v>Gt</v>
      </c>
      <c r="G66" s="45"/>
      <c r="H66" s="50" t="str">
        <f>IF(ISBLANK(F4),"",IF(VLOOKUP(F6,'Tilstande sø'!B3:BD988,48,FALSE)=0,"Ukendt",VLOOKUP(F6,'Tilstande sø'!B3:BD988,48,FALSE)))</f>
        <v>Ikke i målopfyldelse</v>
      </c>
      <c r="I66" s="45"/>
    </row>
    <row r="67" spans="2:9" x14ac:dyDescent="0.25">
      <c r="B67" s="45"/>
      <c r="C67" s="45"/>
      <c r="D67" s="45"/>
      <c r="E67" s="45"/>
      <c r="F67" s="45"/>
      <c r="G67" s="45"/>
      <c r="H67" s="45"/>
      <c r="I67" s="45"/>
    </row>
    <row r="68" spans="2:9" x14ac:dyDescent="0.25">
      <c r="B68" s="45"/>
      <c r="C68" s="45" t="s">
        <v>2203</v>
      </c>
      <c r="D68" s="45"/>
      <c r="E68" s="45"/>
      <c r="F68" s="50" t="str">
        <f>IF(ISBLANK(F4),"",VLOOKUP(F6,'Tilstande sø'!B3:BD988,54,FALSE))</f>
        <v>Gt</v>
      </c>
      <c r="G68" s="45"/>
      <c r="H68" s="50" t="str">
        <f>IF(ISBLANK(F4),"",IF(VLOOKUP(F6,'Tilstande sø'!B3:BD988,50,FALSE)=0,"Ukendt",VLOOKUP(F6,'Tilstande sø'!B3:BD988,50,FALSE)))</f>
        <v>Gt</v>
      </c>
      <c r="I68" s="45"/>
    </row>
    <row r="69" spans="2:9" x14ac:dyDescent="0.25">
      <c r="B69" s="45"/>
      <c r="C69" s="45"/>
      <c r="D69" s="45"/>
      <c r="E69" s="45"/>
      <c r="F69" s="45"/>
      <c r="G69" s="45"/>
      <c r="H69" s="45"/>
      <c r="I69" s="45"/>
    </row>
    <row r="70" spans="2:9" x14ac:dyDescent="0.25">
      <c r="B70" s="45"/>
      <c r="C70" s="61" t="s">
        <v>2346</v>
      </c>
      <c r="D70" s="45"/>
      <c r="E70" s="45"/>
      <c r="F70" s="45"/>
      <c r="G70" s="45"/>
      <c r="H70" s="45"/>
      <c r="I70" s="45"/>
    </row>
    <row r="71" spans="2:9" x14ac:dyDescent="0.25">
      <c r="B71" s="45"/>
      <c r="C71" s="45"/>
      <c r="D71" s="45"/>
      <c r="E71" s="45"/>
      <c r="F71" s="45"/>
      <c r="G71" s="45"/>
      <c r="H71" s="45"/>
      <c r="I71" s="45"/>
    </row>
    <row r="72" spans="2:9" ht="15" customHeight="1" x14ac:dyDescent="0.25">
      <c r="B72" s="45"/>
      <c r="C72" s="80" t="s">
        <v>2348</v>
      </c>
      <c r="D72" s="80"/>
      <c r="E72" s="80"/>
      <c r="F72" s="80"/>
      <c r="G72" s="80"/>
      <c r="H72" s="80"/>
      <c r="I72" s="45"/>
    </row>
    <row r="73" spans="2:9" x14ac:dyDescent="0.25">
      <c r="B73" s="45"/>
      <c r="C73" s="80"/>
      <c r="D73" s="80"/>
      <c r="E73" s="80"/>
      <c r="F73" s="80"/>
      <c r="G73" s="80"/>
      <c r="H73" s="80"/>
      <c r="I73" s="45"/>
    </row>
    <row r="74" spans="2:9" x14ac:dyDescent="0.25">
      <c r="B74" s="45"/>
      <c r="C74" s="80"/>
      <c r="D74" s="80"/>
      <c r="E74" s="80"/>
      <c r="F74" s="80"/>
      <c r="G74" s="80"/>
      <c r="H74" s="80"/>
      <c r="I74" s="45"/>
    </row>
    <row r="75" spans="2:9" x14ac:dyDescent="0.25">
      <c r="B75" s="45"/>
      <c r="C75" s="45"/>
      <c r="D75" s="45"/>
      <c r="E75" s="45"/>
      <c r="F75" s="45"/>
      <c r="G75" s="45"/>
      <c r="H75" s="45"/>
      <c r="I75" s="45"/>
    </row>
  </sheetData>
  <sheetProtection algorithmName="SHA-512" hashValue="lpexOqdX/o6wYSUdO3f0pHERKYTTbOQP6lOTh/S/K8HnKHS4SfB7fKEJK5pSsU3R2Uz7hEAmVBw+XdXBxZ9jcw==" saltValue="CEh+Q2h9aeiCBhz//mO8MA==" spinCount="100000" sheet="1" objects="1" scenarios="1"/>
  <mergeCells count="1">
    <mergeCell ref="C72:H74"/>
  </mergeCells>
  <conditionalFormatting sqref="F35">
    <cfRule type="expression" dxfId="242" priority="18">
      <formula>$F$35="Rt"</formula>
    </cfRule>
    <cfRule type="expression" dxfId="241" priority="19">
      <formula>$F$35="Mt"</formula>
    </cfRule>
    <cfRule type="expression" dxfId="240" priority="12">
      <formula>$F$35="Dp"</formula>
    </cfRule>
    <cfRule type="expression" dxfId="239" priority="13">
      <formula>$F$35="Rp"</formula>
    </cfRule>
    <cfRule type="expression" dxfId="238" priority="14">
      <formula>$F$35="Mp"</formula>
    </cfRule>
    <cfRule type="expression" dxfId="237" priority="15">
      <formula>$F$35="Gp"</formula>
    </cfRule>
    <cfRule type="expression" dxfId="236" priority="16">
      <formula>$F$35="Hp"</formula>
    </cfRule>
    <cfRule type="expression" dxfId="235" priority="17">
      <formula>$F$35="Dt"</formula>
    </cfRule>
    <cfRule type="expression" dxfId="234" priority="20">
      <formula>$F$35="Ht"</formula>
    </cfRule>
    <cfRule type="expression" dxfId="233" priority="21">
      <formula>$F$35="Gt"</formula>
    </cfRule>
  </conditionalFormatting>
  <conditionalFormatting sqref="F48">
    <cfRule type="expression" dxfId="232" priority="236">
      <formula>$F$48="Hp"</formula>
    </cfRule>
    <cfRule type="expression" dxfId="231" priority="235">
      <formula>$F$48="Gp"</formula>
    </cfRule>
    <cfRule type="expression" dxfId="230" priority="234">
      <formula>$F$48="Mp"</formula>
    </cfRule>
    <cfRule type="expression" dxfId="229" priority="233">
      <formula>$F$48="Rp"</formula>
    </cfRule>
    <cfRule type="expression" dxfId="228" priority="232">
      <formula>$F$48="Dp"</formula>
    </cfRule>
    <cfRule type="expression" dxfId="227" priority="242">
      <formula>$F$48="Ht"</formula>
    </cfRule>
    <cfRule type="expression" dxfId="226" priority="243">
      <formula>$F$48="Gt"</formula>
    </cfRule>
    <cfRule type="expression" dxfId="225" priority="239">
      <formula>$F$48="Mt"</formula>
    </cfRule>
    <cfRule type="expression" dxfId="224" priority="11">
      <formula>$F$48="lm"</formula>
    </cfRule>
    <cfRule type="expression" dxfId="223" priority="238">
      <formula>$F$48="Rt"</formula>
    </cfRule>
    <cfRule type="expression" dxfId="222" priority="237">
      <formula>$F$48="Dt"</formula>
    </cfRule>
  </conditionalFormatting>
  <conditionalFormatting sqref="F50">
    <cfRule type="expression" dxfId="221" priority="223">
      <formula>$F$50="Rp"</formula>
    </cfRule>
    <cfRule type="expression" dxfId="220" priority="222">
      <formula>$F$50="Dp"</formula>
    </cfRule>
    <cfRule type="expression" dxfId="219" priority="225">
      <formula>$F$50="Gp"</formula>
    </cfRule>
    <cfRule type="expression" dxfId="218" priority="224">
      <formula>$F$50="Mp"</formula>
    </cfRule>
    <cfRule type="expression" dxfId="217" priority="226">
      <formula>$F$50="Hp"</formula>
    </cfRule>
    <cfRule type="expression" dxfId="216" priority="227">
      <formula>$F$50="Dt"</formula>
    </cfRule>
    <cfRule type="expression" dxfId="215" priority="228">
      <formula>$F$50="Rt"</formula>
    </cfRule>
    <cfRule type="expression" dxfId="214" priority="229">
      <formula>$F$50="Mt"</formula>
    </cfRule>
    <cfRule type="expression" dxfId="213" priority="230">
      <formula>$F$50="Ht"</formula>
    </cfRule>
    <cfRule type="expression" dxfId="212" priority="10">
      <formula>$F$50="lm"</formula>
    </cfRule>
    <cfRule type="expression" dxfId="211" priority="231">
      <formula>$F$50="Gt"</formula>
    </cfRule>
  </conditionalFormatting>
  <conditionalFormatting sqref="F52">
    <cfRule type="expression" dxfId="210" priority="221">
      <formula>$F$52="Gt"</formula>
    </cfRule>
    <cfRule type="expression" dxfId="209" priority="216">
      <formula>$F$52="Hp"</formula>
    </cfRule>
    <cfRule type="expression" dxfId="208" priority="219">
      <formula>$F$52="Mt"</formula>
    </cfRule>
    <cfRule type="expression" dxfId="207" priority="218">
      <formula>$F$52="Rt"</formula>
    </cfRule>
    <cfRule type="expression" dxfId="206" priority="9">
      <formula>$F$52="lm"</formula>
    </cfRule>
    <cfRule type="expression" dxfId="205" priority="212">
      <formula>$F$52="Dp"</formula>
    </cfRule>
    <cfRule type="expression" dxfId="204" priority="220">
      <formula>$F$52="Ht"</formula>
    </cfRule>
    <cfRule type="expression" dxfId="203" priority="214">
      <formula>$F$52="Mp"</formula>
    </cfRule>
    <cfRule type="expression" dxfId="202" priority="213">
      <formula>$F$52="Rp"</formula>
    </cfRule>
    <cfRule type="expression" dxfId="201" priority="217">
      <formula>$F$52="Dt"</formula>
    </cfRule>
    <cfRule type="expression" dxfId="200" priority="215">
      <formula>$F$52="Gp"</formula>
    </cfRule>
  </conditionalFormatting>
  <conditionalFormatting sqref="F54">
    <cfRule type="expression" dxfId="199" priority="206">
      <formula>$F$54="Hp"</formula>
    </cfRule>
    <cfRule type="expression" dxfId="198" priority="211">
      <formula>$F$54="Gt"</formula>
    </cfRule>
    <cfRule type="expression" dxfId="197" priority="8">
      <formula>$F$54="lm"</formula>
    </cfRule>
    <cfRule type="expression" dxfId="196" priority="210">
      <formula>$F$54="Ht"</formula>
    </cfRule>
    <cfRule type="expression" dxfId="195" priority="209">
      <formula>$F$54="Mt"</formula>
    </cfRule>
    <cfRule type="expression" dxfId="194" priority="208">
      <formula>$F$54="Rt"</formula>
    </cfRule>
    <cfRule type="expression" dxfId="193" priority="207">
      <formula>$F$54="Dt"</formula>
    </cfRule>
    <cfRule type="expression" dxfId="192" priority="202">
      <formula>$F$54="Dp"</formula>
    </cfRule>
    <cfRule type="expression" dxfId="191" priority="205">
      <formula>$F$54="Gp"</formula>
    </cfRule>
    <cfRule type="expression" dxfId="190" priority="204">
      <formula>$F$54="Mp"</formula>
    </cfRule>
    <cfRule type="expression" dxfId="189" priority="203">
      <formula>$F$54="Rp"</formula>
    </cfRule>
  </conditionalFormatting>
  <conditionalFormatting sqref="F56">
    <cfRule type="expression" dxfId="188" priority="7">
      <formula>$F$56="lm"</formula>
    </cfRule>
    <cfRule type="expression" dxfId="187" priority="198">
      <formula>$F$56="Rt"</formula>
    </cfRule>
    <cfRule type="expression" dxfId="186" priority="193">
      <formula>$F$56="Rp"</formula>
    </cfRule>
    <cfRule type="expression" dxfId="185" priority="192">
      <formula>$F$56="Dp"</formula>
    </cfRule>
    <cfRule type="expression" dxfId="184" priority="194">
      <formula>$F$56="Mp"</formula>
    </cfRule>
    <cfRule type="expression" dxfId="183" priority="197">
      <formula>$F$56="Dt"</formula>
    </cfRule>
    <cfRule type="expression" dxfId="182" priority="199">
      <formula>$F$56="Mt"</formula>
    </cfRule>
    <cfRule type="expression" dxfId="181" priority="200">
      <formula>$F$56="Ht"</formula>
    </cfRule>
    <cfRule type="expression" dxfId="180" priority="201">
      <formula>$F$56="Gt"</formula>
    </cfRule>
    <cfRule type="expression" dxfId="179" priority="195">
      <formula>$F$56="Gp"</formula>
    </cfRule>
    <cfRule type="expression" dxfId="178" priority="196">
      <formula>$F$56="Hp"</formula>
    </cfRule>
  </conditionalFormatting>
  <conditionalFormatting sqref="F58">
    <cfRule type="expression" dxfId="177" priority="6">
      <formula>$F$58="lm"</formula>
    </cfRule>
    <cfRule type="expression" dxfId="176" priority="187">
      <formula>$F$58="Dt"</formula>
    </cfRule>
    <cfRule type="expression" dxfId="175" priority="184">
      <formula>$F$58="Mp"</formula>
    </cfRule>
    <cfRule type="expression" dxfId="174" priority="183">
      <formula>$F$58="Rp"</formula>
    </cfRule>
    <cfRule type="expression" dxfId="173" priority="191">
      <formula>$F$58="Gt"</formula>
    </cfRule>
    <cfRule type="expression" dxfId="172" priority="190">
      <formula>$F$58="Ht"</formula>
    </cfRule>
    <cfRule type="expression" dxfId="171" priority="189">
      <formula>$F$58="Mt"</formula>
    </cfRule>
    <cfRule type="expression" dxfId="170" priority="185">
      <formula>$F$58="Gp"</formula>
    </cfRule>
    <cfRule type="expression" dxfId="169" priority="186">
      <formula>$F$58="Hp"</formula>
    </cfRule>
    <cfRule type="expression" dxfId="168" priority="182">
      <formula>$F$58="Dp"</formula>
    </cfRule>
    <cfRule type="expression" dxfId="167" priority="188">
      <formula>$F$58="Rt"</formula>
    </cfRule>
  </conditionalFormatting>
  <conditionalFormatting sqref="F60">
    <cfRule type="expression" dxfId="166" priority="176">
      <formula>$F$60="Hp"</formula>
    </cfRule>
    <cfRule type="expression" dxfId="165" priority="175">
      <formula>$F$60="Gp"</formula>
    </cfRule>
    <cfRule type="expression" dxfId="164" priority="174">
      <formula>$F$60="Mp"</formula>
    </cfRule>
    <cfRule type="expression" dxfId="163" priority="173">
      <formula>$F$60="Rp"</formula>
    </cfRule>
    <cfRule type="expression" dxfId="162" priority="172">
      <formula>$F$60="Dp"</formula>
    </cfRule>
    <cfRule type="expression" dxfId="161" priority="181">
      <formula>$F$60="Gt"</formula>
    </cfRule>
    <cfRule type="expression" dxfId="160" priority="5">
      <formula>$F$60="lm"</formula>
    </cfRule>
    <cfRule type="expression" dxfId="159" priority="180">
      <formula>$F$60="Ht"</formula>
    </cfRule>
    <cfRule type="expression" dxfId="158" priority="179">
      <formula>$F$60="Mt"</formula>
    </cfRule>
    <cfRule type="expression" dxfId="157" priority="178">
      <formula>$F$60="Rt"</formula>
    </cfRule>
    <cfRule type="expression" dxfId="156" priority="177">
      <formula>$F$60="Dt"</formula>
    </cfRule>
  </conditionalFormatting>
  <conditionalFormatting sqref="F62">
    <cfRule type="expression" dxfId="155" priority="169">
      <formula>$F$62="Mt"</formula>
    </cfRule>
    <cfRule type="expression" dxfId="154" priority="168">
      <formula>$F$62="Rt"</formula>
    </cfRule>
    <cfRule type="expression" dxfId="153" priority="164">
      <formula>$F$62="Mp"</formula>
    </cfRule>
    <cfRule type="expression" dxfId="152" priority="165">
      <formula>$F$62="Gp"</formula>
    </cfRule>
    <cfRule type="expression" dxfId="151" priority="166">
      <formula>$F$62="Hp"</formula>
    </cfRule>
    <cfRule type="expression" dxfId="150" priority="4">
      <formula>$F$62="lm"</formula>
    </cfRule>
    <cfRule type="expression" dxfId="149" priority="162">
      <formula>$F$62="Dp"</formula>
    </cfRule>
    <cfRule type="expression" dxfId="148" priority="171">
      <formula>$F$62="Gt"</formula>
    </cfRule>
    <cfRule type="expression" dxfId="147" priority="163">
      <formula>$F$62="Rp"</formula>
    </cfRule>
    <cfRule type="expression" dxfId="146" priority="170">
      <formula>$F$62="Ht"</formula>
    </cfRule>
    <cfRule type="expression" dxfId="145" priority="167">
      <formula>$F$62="Dt"</formula>
    </cfRule>
  </conditionalFormatting>
  <conditionalFormatting sqref="F64">
    <cfRule type="expression" dxfId="144" priority="152">
      <formula>$F$64="Dp"</formula>
    </cfRule>
    <cfRule type="expression" dxfId="143" priority="153">
      <formula>$F$64="Rp"</formula>
    </cfRule>
    <cfRule type="expression" dxfId="142" priority="154">
      <formula>$F$64="Mp"</formula>
    </cfRule>
    <cfRule type="expression" dxfId="141" priority="155">
      <formula>$F$64="Gp"</formula>
    </cfRule>
    <cfRule type="expression" dxfId="140" priority="156">
      <formula>$F$64="Hp"</formula>
    </cfRule>
    <cfRule type="expression" dxfId="139" priority="157">
      <formula>$F$64="Dt"</formula>
    </cfRule>
    <cfRule type="expression" dxfId="138" priority="158">
      <formula>$F$64="Rt"</formula>
    </cfRule>
    <cfRule type="expression" dxfId="137" priority="159">
      <formula>$F$64="Mt"</formula>
    </cfRule>
    <cfRule type="expression" dxfId="136" priority="160">
      <formula>$F$64="Ht"</formula>
    </cfRule>
    <cfRule type="expression" dxfId="135" priority="161">
      <formula>$F$64="Gt"</formula>
    </cfRule>
    <cfRule type="expression" dxfId="134" priority="3">
      <formula>$F$64="lm"</formula>
    </cfRule>
  </conditionalFormatting>
  <conditionalFormatting sqref="F66">
    <cfRule type="expression" dxfId="133" priority="144">
      <formula>$F$66="Mp"</formula>
    </cfRule>
    <cfRule type="expression" dxfId="132" priority="143">
      <formula>$F$66="Rp"</formula>
    </cfRule>
    <cfRule type="expression" dxfId="131" priority="142">
      <formula>$F$66="Dp"</formula>
    </cfRule>
    <cfRule type="expression" dxfId="130" priority="151">
      <formula>$F$66="Gt"</formula>
    </cfRule>
    <cfRule type="expression" dxfId="129" priority="145">
      <formula>$F$66="Gp"</formula>
    </cfRule>
    <cfRule type="expression" dxfId="128" priority="150">
      <formula>$F$66="Ht"</formula>
    </cfRule>
    <cfRule type="expression" dxfId="127" priority="2">
      <formula>$F$66="lm"</formula>
    </cfRule>
    <cfRule type="expression" dxfId="126" priority="149">
      <formula>$F$66="Mt"</formula>
    </cfRule>
    <cfRule type="expression" dxfId="125" priority="148">
      <formula>$F$66="Rt"</formula>
    </cfRule>
    <cfRule type="expression" dxfId="124" priority="147">
      <formula>$F$66="Dt"</formula>
    </cfRule>
    <cfRule type="expression" dxfId="123" priority="146">
      <formula>$F$66="Hp"</formula>
    </cfRule>
  </conditionalFormatting>
  <conditionalFormatting sqref="F68">
    <cfRule type="expression" dxfId="122" priority="141">
      <formula>$F$68="Gt"</formula>
    </cfRule>
    <cfRule type="expression" dxfId="121" priority="132">
      <formula>$F$68="Dp"</formula>
    </cfRule>
    <cfRule type="expression" dxfId="120" priority="133">
      <formula>$F$68="Rp"</formula>
    </cfRule>
    <cfRule type="expression" dxfId="119" priority="134">
      <formula>$F$68="Mp"</formula>
    </cfRule>
    <cfRule type="expression" dxfId="118" priority="135">
      <formula>$F$68="Gp"</formula>
    </cfRule>
    <cfRule type="expression" dxfId="117" priority="136">
      <formula>$F$68="Hp"</formula>
    </cfRule>
    <cfRule type="expression" dxfId="116" priority="137">
      <formula>$F$68="Dt"</formula>
    </cfRule>
    <cfRule type="expression" dxfId="115" priority="138">
      <formula>$F$68="Rt"</formula>
    </cfRule>
    <cfRule type="expression" dxfId="114" priority="140">
      <formula>$F$68="Ht"</formula>
    </cfRule>
    <cfRule type="expression" dxfId="113" priority="139">
      <formula>$F$68="Mt"</formula>
    </cfRule>
    <cfRule type="expression" dxfId="112" priority="1">
      <formula>$F$68="lm"</formula>
    </cfRule>
  </conditionalFormatting>
  <conditionalFormatting sqref="H48">
    <cfRule type="expression" dxfId="111" priority="128">
      <formula>$H$48="Rt"</formula>
    </cfRule>
    <cfRule type="expression" dxfId="110" priority="122">
      <formula>$H$48="Dp"</formula>
    </cfRule>
    <cfRule type="expression" dxfId="109" priority="129">
      <formula>$H$48="Mt"</formula>
    </cfRule>
    <cfRule type="expression" dxfId="108" priority="130">
      <formula>$H$48="Ht"</formula>
    </cfRule>
    <cfRule type="expression" dxfId="107" priority="131">
      <formula>$H$48="Gt"</formula>
    </cfRule>
    <cfRule type="expression" dxfId="106" priority="123">
      <formula>$H$48="Rp"</formula>
    </cfRule>
    <cfRule type="expression" dxfId="105" priority="125">
      <formula>$H$48="Gp"</formula>
    </cfRule>
    <cfRule type="expression" dxfId="104" priority="127">
      <formula>$H$48="Dt"</formula>
    </cfRule>
    <cfRule type="expression" dxfId="103" priority="124">
      <formula>$H$48="Mp"</formula>
    </cfRule>
    <cfRule type="expression" dxfId="102" priority="126">
      <formula>$H$48="Hp"</formula>
    </cfRule>
  </conditionalFormatting>
  <conditionalFormatting sqref="H50">
    <cfRule type="expression" dxfId="101" priority="112">
      <formula>$H$50="Dp"</formula>
    </cfRule>
    <cfRule type="expression" dxfId="100" priority="113">
      <formula>$H$50="Rp"</formula>
    </cfRule>
    <cfRule type="expression" dxfId="99" priority="114">
      <formula>$H$50="Mp"</formula>
    </cfRule>
    <cfRule type="expression" dxfId="98" priority="115">
      <formula>$H$50="Gp"</formula>
    </cfRule>
    <cfRule type="expression" dxfId="97" priority="116">
      <formula>$H$50="Hp"</formula>
    </cfRule>
    <cfRule type="expression" dxfId="96" priority="117">
      <formula>$H$50="Dt"</formula>
    </cfRule>
    <cfRule type="expression" dxfId="95" priority="118">
      <formula>$H$50="Rt"</formula>
    </cfRule>
    <cfRule type="expression" dxfId="94" priority="119">
      <formula>$H$50="Mt"</formula>
    </cfRule>
    <cfRule type="expression" dxfId="93" priority="120">
      <formula>$H$50="Ht"</formula>
    </cfRule>
    <cfRule type="expression" dxfId="92" priority="121">
      <formula>$H$50="Gt"</formula>
    </cfRule>
  </conditionalFormatting>
  <conditionalFormatting sqref="H52">
    <cfRule type="expression" dxfId="91" priority="111">
      <formula>$H$52="Gt"</formula>
    </cfRule>
    <cfRule type="expression" dxfId="90" priority="103">
      <formula>$H$52="Rp"</formula>
    </cfRule>
    <cfRule type="expression" dxfId="89" priority="104">
      <formula>$H$52="Mp"</formula>
    </cfRule>
    <cfRule type="expression" dxfId="88" priority="105">
      <formula>$H$52="Gp"</formula>
    </cfRule>
    <cfRule type="expression" dxfId="87" priority="106">
      <formula>$H$52="Hp"</formula>
    </cfRule>
    <cfRule type="expression" dxfId="86" priority="107">
      <formula>$H$52="Dt"</formula>
    </cfRule>
    <cfRule type="expression" dxfId="85" priority="108">
      <formula>$H$52="Rt"</formula>
    </cfRule>
    <cfRule type="expression" dxfId="84" priority="109">
      <formula>$H$52="Mt"</formula>
    </cfRule>
    <cfRule type="expression" dxfId="83" priority="110">
      <formula>$H$52="Ht"</formula>
    </cfRule>
    <cfRule type="expression" dxfId="82" priority="102">
      <formula>$H$52="Dp"</formula>
    </cfRule>
  </conditionalFormatting>
  <conditionalFormatting sqref="H54">
    <cfRule type="expression" dxfId="81" priority="101">
      <formula>$H$54="Gt"</formula>
    </cfRule>
    <cfRule type="expression" dxfId="80" priority="100">
      <formula>$H$54="Ht"</formula>
    </cfRule>
    <cfRule type="expression" dxfId="79" priority="99">
      <formula>$H$54="Mt"</formula>
    </cfRule>
    <cfRule type="expression" dxfId="78" priority="98">
      <formula>$H$54="Rt"</formula>
    </cfRule>
    <cfRule type="expression" dxfId="77" priority="97">
      <formula>$H$54="Dt"</formula>
    </cfRule>
    <cfRule type="expression" dxfId="76" priority="96">
      <formula>$H$54="Hp"</formula>
    </cfRule>
    <cfRule type="expression" dxfId="75" priority="95">
      <formula>$H$54="Gp"</formula>
    </cfRule>
    <cfRule type="expression" dxfId="74" priority="94">
      <formula>$H$54="Mp"</formula>
    </cfRule>
    <cfRule type="expression" dxfId="73" priority="92">
      <formula>$H$54="Dp"</formula>
    </cfRule>
    <cfRule type="expression" dxfId="72" priority="93">
      <formula>$H$54="Rp"</formula>
    </cfRule>
  </conditionalFormatting>
  <conditionalFormatting sqref="H56">
    <cfRule type="expression" dxfId="71" priority="91">
      <formula>$H$56="Gt"</formula>
    </cfRule>
    <cfRule type="expression" dxfId="70" priority="86">
      <formula>$H$56="Hp"</formula>
    </cfRule>
    <cfRule type="expression" dxfId="69" priority="87">
      <formula>$H$56="Dt"</formula>
    </cfRule>
    <cfRule type="expression" dxfId="68" priority="88">
      <formula>$H$56="Rt"</formula>
    </cfRule>
    <cfRule type="expression" dxfId="67" priority="89">
      <formula>$H$56="Mt"</formula>
    </cfRule>
    <cfRule type="expression" dxfId="66" priority="90">
      <formula>$H$56="Ht"</formula>
    </cfRule>
    <cfRule type="expression" dxfId="65" priority="85">
      <formula>$H$56="Gp"</formula>
    </cfRule>
    <cfRule type="expression" dxfId="64" priority="84">
      <formula>$H$56="Mp"</formula>
    </cfRule>
    <cfRule type="expression" dxfId="63" priority="83">
      <formula>$H$56="Rp"</formula>
    </cfRule>
    <cfRule type="expression" dxfId="62" priority="82">
      <formula>$H$56="Dp"</formula>
    </cfRule>
  </conditionalFormatting>
  <conditionalFormatting sqref="H58">
    <cfRule type="expression" dxfId="61" priority="76">
      <formula>$H$58="Hp"</formula>
    </cfRule>
    <cfRule type="expression" dxfId="60" priority="77">
      <formula>$H$58="Dt"</formula>
    </cfRule>
    <cfRule type="expression" dxfId="59" priority="78">
      <formula>$H$58="Rt"</formula>
    </cfRule>
    <cfRule type="expression" dxfId="58" priority="79">
      <formula>$H$58="Mt"</formula>
    </cfRule>
    <cfRule type="expression" dxfId="57" priority="80">
      <formula>$H$58="Ht"</formula>
    </cfRule>
    <cfRule type="expression" dxfId="56" priority="72">
      <formula>$H$58="Dp"</formula>
    </cfRule>
    <cfRule type="expression" dxfId="55" priority="73">
      <formula>$H$58="Rp"</formula>
    </cfRule>
    <cfRule type="expression" dxfId="54" priority="74">
      <formula>$H$58="Mp"</formula>
    </cfRule>
    <cfRule type="expression" dxfId="53" priority="75">
      <formula>$H$58="Gp"</formula>
    </cfRule>
    <cfRule type="expression" dxfId="52" priority="81">
      <formula>$H$58="Gt"</formula>
    </cfRule>
  </conditionalFormatting>
  <conditionalFormatting sqref="H60">
    <cfRule type="expression" dxfId="51" priority="66">
      <formula>$H$60="Hp"</formula>
    </cfRule>
    <cfRule type="expression" dxfId="50" priority="65">
      <formula>$H$60="Gp"</formula>
    </cfRule>
    <cfRule type="expression" dxfId="49" priority="64">
      <formula>$H$60="Mp"</formula>
    </cfRule>
    <cfRule type="expression" dxfId="48" priority="63">
      <formula>$H$60="Rp"</formula>
    </cfRule>
    <cfRule type="expression" dxfId="47" priority="62">
      <formula>$H$60="Dp"</formula>
    </cfRule>
    <cfRule type="expression" dxfId="46" priority="70">
      <formula>$H$60="Ht"</formula>
    </cfRule>
    <cfRule type="expression" dxfId="45" priority="71">
      <formula>$H$60="Gt"</formula>
    </cfRule>
    <cfRule type="expression" dxfId="44" priority="69">
      <formula>$H$60="Mt"</formula>
    </cfRule>
    <cfRule type="expression" dxfId="43" priority="68">
      <formula>$H$60="Rt"</formula>
    </cfRule>
    <cfRule type="expression" dxfId="42" priority="67">
      <formula>$H$60="Dt"</formula>
    </cfRule>
  </conditionalFormatting>
  <conditionalFormatting sqref="H62">
    <cfRule type="expression" dxfId="41" priority="55">
      <formula>$H$62="Gp"</formula>
    </cfRule>
    <cfRule type="expression" dxfId="40" priority="54">
      <formula>$H$62="Mp"</formula>
    </cfRule>
    <cfRule type="expression" dxfId="39" priority="53">
      <formula>$H$62="Rp"</formula>
    </cfRule>
    <cfRule type="expression" dxfId="38" priority="52">
      <formula>$H$62="Dp"</formula>
    </cfRule>
    <cfRule type="expression" dxfId="37" priority="61">
      <formula>$H$62="Gt"</formula>
    </cfRule>
    <cfRule type="expression" dxfId="36" priority="56">
      <formula>$H$62="Hp"</formula>
    </cfRule>
    <cfRule type="expression" dxfId="35" priority="57">
      <formula>$H$62="Dt"</formula>
    </cfRule>
    <cfRule type="expression" dxfId="34" priority="58">
      <formula>$H$62="Rt"</formula>
    </cfRule>
    <cfRule type="expression" dxfId="33" priority="59">
      <formula>$H$62="Mt"</formula>
    </cfRule>
    <cfRule type="expression" dxfId="32" priority="60">
      <formula>$H$62="Ht"</formula>
    </cfRule>
  </conditionalFormatting>
  <conditionalFormatting sqref="H64">
    <cfRule type="expression" dxfId="31" priority="47">
      <formula>$H$64="Dt"</formula>
    </cfRule>
    <cfRule type="expression" dxfId="30" priority="51">
      <formula>$H$64="Gt"</formula>
    </cfRule>
    <cfRule type="expression" dxfId="29" priority="50">
      <formula>$H$64="Ht"</formula>
    </cfRule>
    <cfRule type="expression" dxfId="28" priority="49">
      <formula>$H$64="Mt"</formula>
    </cfRule>
    <cfRule type="expression" dxfId="27" priority="48">
      <formula>$H$64="Rt"</formula>
    </cfRule>
    <cfRule type="expression" dxfId="26" priority="42">
      <formula>$H$64="Dp"</formula>
    </cfRule>
    <cfRule type="expression" dxfId="25" priority="43">
      <formula>$H$64="Rp"</formula>
    </cfRule>
    <cfRule type="expression" dxfId="24" priority="44">
      <formula>$H$64="Mp"</formula>
    </cfRule>
    <cfRule type="expression" dxfId="23" priority="45">
      <formula>$H$64="Gp"</formula>
    </cfRule>
    <cfRule type="expression" dxfId="22" priority="46">
      <formula>$H$64="Hp"</formula>
    </cfRule>
  </conditionalFormatting>
  <conditionalFormatting sqref="H66">
    <cfRule type="expression" dxfId="21" priority="32">
      <formula>$H$66="Dp"</formula>
    </cfRule>
    <cfRule type="expression" dxfId="20" priority="36">
      <formula>$H$66="Hp"</formula>
    </cfRule>
    <cfRule type="expression" dxfId="19" priority="37">
      <formula>$H$66="Dt"</formula>
    </cfRule>
    <cfRule type="expression" dxfId="18" priority="38">
      <formula>$H$66="Rt"</formula>
    </cfRule>
    <cfRule type="expression" dxfId="17" priority="39">
      <formula>$H$66="Mt"</formula>
    </cfRule>
    <cfRule type="expression" dxfId="16" priority="40">
      <formula>$H$66="Ht"</formula>
    </cfRule>
    <cfRule type="expression" dxfId="15" priority="41">
      <formula>$H$66="Gt"</formula>
    </cfRule>
    <cfRule type="expression" dxfId="14" priority="35">
      <formula>$H$66="Gp"</formula>
    </cfRule>
    <cfRule type="expression" dxfId="13" priority="34">
      <formula>$H$66="Mp"</formula>
    </cfRule>
    <cfRule type="expression" dxfId="12" priority="33">
      <formula>$H$66="Rp"</formula>
    </cfRule>
  </conditionalFormatting>
  <conditionalFormatting sqref="H68">
    <cfRule type="expression" dxfId="11" priority="23">
      <formula>$H$68="Rp"</formula>
    </cfRule>
    <cfRule type="expression" dxfId="10" priority="24">
      <formula>$H$68="Mp"</formula>
    </cfRule>
    <cfRule type="expression" dxfId="9" priority="25">
      <formula>$H$68="Gp"</formula>
    </cfRule>
    <cfRule type="expression" dxfId="8" priority="26">
      <formula>$H$68="Hp"</formula>
    </cfRule>
    <cfRule type="expression" dxfId="7" priority="27">
      <formula>$H$68="Dt"</formula>
    </cfRule>
    <cfRule type="expression" dxfId="6" priority="31">
      <formula>$H$68="Gt"</formula>
    </cfRule>
    <cfRule type="expression" dxfId="5" priority="28">
      <formula>$H$68="Rt"</formula>
    </cfRule>
    <cfRule type="expression" dxfId="4" priority="22">
      <formula>$H$68="Dp"</formula>
    </cfRule>
    <cfRule type="expression" dxfId="3" priority="29">
      <formula>$H$68="Mt"</formula>
    </cfRule>
    <cfRule type="expression" dxfId="2" priority="30">
      <formula>$H$68="Ht"</formula>
    </cfRule>
  </conditionalFormatting>
  <dataValidations count="1">
    <dataValidation type="decimal" allowBlank="1" showInputMessage="1" showErrorMessage="1" error="P-frigivelse skal indtastes som et positivt tal." sqref="F37" xr:uid="{00000000-0002-0000-0300-000000000000}">
      <formula1>0</formula1>
      <formula2>99999999</formula2>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'Belastning sø'!$A$3:$A$426</xm:f>
          </x14:formula1>
          <xm:sqref>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M111"/>
  <sheetViews>
    <sheetView workbookViewId="0">
      <selection activeCell="I23" sqref="I23"/>
    </sheetView>
  </sheetViews>
  <sheetFormatPr defaultRowHeight="15" x14ac:dyDescent="0.25"/>
  <cols>
    <col min="1" max="1" width="55.28515625" bestFit="1" customWidth="1"/>
    <col min="2" max="2" width="14" customWidth="1"/>
  </cols>
  <sheetData>
    <row r="1" spans="1:13" ht="25.5" customHeight="1" x14ac:dyDescent="0.25">
      <c r="A1" s="81" t="s">
        <v>493</v>
      </c>
      <c r="B1" s="82" t="s">
        <v>494</v>
      </c>
      <c r="F1" t="s">
        <v>2195</v>
      </c>
      <c r="G1" t="s">
        <v>2207</v>
      </c>
      <c r="I1" t="s">
        <v>2208</v>
      </c>
      <c r="J1" t="s">
        <v>2209</v>
      </c>
      <c r="L1" t="s">
        <v>2210</v>
      </c>
      <c r="M1" t="s">
        <v>2211</v>
      </c>
    </row>
    <row r="2" spans="1:13" x14ac:dyDescent="0.25">
      <c r="A2" s="81"/>
      <c r="B2" s="83"/>
      <c r="F2" s="37">
        <v>101</v>
      </c>
      <c r="G2" s="37" t="s">
        <v>2212</v>
      </c>
      <c r="I2">
        <v>1</v>
      </c>
      <c r="J2" t="s">
        <v>2205</v>
      </c>
      <c r="L2" t="s">
        <v>752</v>
      </c>
      <c r="M2" t="s">
        <v>2213</v>
      </c>
    </row>
    <row r="3" spans="1:13" x14ac:dyDescent="0.25">
      <c r="A3" s="19" t="s">
        <v>495</v>
      </c>
      <c r="B3" s="20">
        <v>20.3</v>
      </c>
      <c r="F3" s="37">
        <v>147</v>
      </c>
      <c r="G3" s="37" t="s">
        <v>2214</v>
      </c>
      <c r="I3">
        <v>2</v>
      </c>
      <c r="J3" t="s">
        <v>2215</v>
      </c>
      <c r="L3" t="s">
        <v>998</v>
      </c>
      <c r="M3" t="s">
        <v>2206</v>
      </c>
    </row>
    <row r="4" spans="1:13" x14ac:dyDescent="0.25">
      <c r="A4" s="19" t="s">
        <v>496</v>
      </c>
      <c r="B4" s="20">
        <v>1</v>
      </c>
      <c r="F4" s="37">
        <v>151</v>
      </c>
      <c r="G4" s="37" t="s">
        <v>2216</v>
      </c>
      <c r="I4">
        <v>3</v>
      </c>
      <c r="J4" t="s">
        <v>2217</v>
      </c>
      <c r="L4" t="s">
        <v>1204</v>
      </c>
      <c r="M4" t="s">
        <v>2218</v>
      </c>
    </row>
    <row r="5" spans="1:13" x14ac:dyDescent="0.25">
      <c r="A5" s="19" t="s">
        <v>497</v>
      </c>
      <c r="B5" s="20">
        <v>1</v>
      </c>
      <c r="F5" s="37">
        <v>153</v>
      </c>
      <c r="G5" s="37" t="s">
        <v>2219</v>
      </c>
      <c r="I5">
        <v>4</v>
      </c>
      <c r="J5" t="s">
        <v>2220</v>
      </c>
      <c r="L5" t="s">
        <v>1217</v>
      </c>
      <c r="M5" t="s">
        <v>2221</v>
      </c>
    </row>
    <row r="6" spans="1:13" x14ac:dyDescent="0.25">
      <c r="A6" s="19" t="s">
        <v>498</v>
      </c>
      <c r="B6" s="20">
        <v>1</v>
      </c>
      <c r="F6" s="37">
        <v>155</v>
      </c>
      <c r="G6" s="37" t="s">
        <v>2222</v>
      </c>
      <c r="L6" t="s">
        <v>975</v>
      </c>
      <c r="M6" t="s">
        <v>2223</v>
      </c>
    </row>
    <row r="7" spans="1:13" x14ac:dyDescent="0.25">
      <c r="A7" s="19" t="s">
        <v>499</v>
      </c>
      <c r="B7" s="20">
        <v>1</v>
      </c>
      <c r="F7" s="37">
        <v>157</v>
      </c>
      <c r="G7" s="37" t="s">
        <v>2224</v>
      </c>
      <c r="L7" t="s">
        <v>932</v>
      </c>
      <c r="M7" t="s">
        <v>2225</v>
      </c>
    </row>
    <row r="8" spans="1:13" x14ac:dyDescent="0.25">
      <c r="A8" s="19" t="s">
        <v>500</v>
      </c>
      <c r="B8" s="20">
        <v>7.6</v>
      </c>
      <c r="F8" s="37">
        <v>159</v>
      </c>
      <c r="G8" s="37" t="s">
        <v>2226</v>
      </c>
      <c r="L8" t="s">
        <v>1377</v>
      </c>
      <c r="M8" t="s">
        <v>2227</v>
      </c>
    </row>
    <row r="9" spans="1:13" x14ac:dyDescent="0.25">
      <c r="A9" s="19" t="s">
        <v>501</v>
      </c>
      <c r="B9" s="20">
        <v>16</v>
      </c>
      <c r="F9" s="37">
        <v>161</v>
      </c>
      <c r="G9" s="37" t="s">
        <v>2228</v>
      </c>
      <c r="L9" t="s">
        <v>941</v>
      </c>
      <c r="M9" t="s">
        <v>580</v>
      </c>
    </row>
    <row r="10" spans="1:13" x14ac:dyDescent="0.25">
      <c r="A10" s="19" t="s">
        <v>502</v>
      </c>
      <c r="B10" s="20">
        <v>1.4</v>
      </c>
      <c r="F10" s="37">
        <v>163</v>
      </c>
      <c r="G10" s="37" t="s">
        <v>2229</v>
      </c>
      <c r="L10" t="s">
        <v>879</v>
      </c>
      <c r="M10" t="s">
        <v>2230</v>
      </c>
    </row>
    <row r="11" spans="1:13" x14ac:dyDescent="0.25">
      <c r="A11" s="19" t="s">
        <v>503</v>
      </c>
      <c r="B11" s="20">
        <v>12.5</v>
      </c>
      <c r="F11" s="37">
        <v>165</v>
      </c>
      <c r="G11" s="37" t="s">
        <v>2231</v>
      </c>
      <c r="L11" t="s">
        <v>801</v>
      </c>
      <c r="M11" t="s">
        <v>2232</v>
      </c>
    </row>
    <row r="12" spans="1:13" x14ac:dyDescent="0.25">
      <c r="A12" s="19" t="s">
        <v>504</v>
      </c>
      <c r="B12" s="20">
        <v>13.4</v>
      </c>
      <c r="F12" s="37">
        <v>167</v>
      </c>
      <c r="G12" s="37" t="s">
        <v>2233</v>
      </c>
      <c r="L12" t="s">
        <v>863</v>
      </c>
      <c r="M12" t="s">
        <v>2234</v>
      </c>
    </row>
    <row r="13" spans="1:13" x14ac:dyDescent="0.25">
      <c r="A13" s="19" t="s">
        <v>505</v>
      </c>
      <c r="B13" s="20">
        <v>1</v>
      </c>
      <c r="F13" s="37">
        <v>169</v>
      </c>
      <c r="G13" s="37" t="s">
        <v>2235</v>
      </c>
      <c r="L13" t="s">
        <v>917</v>
      </c>
      <c r="M13" t="s">
        <v>2236</v>
      </c>
    </row>
    <row r="14" spans="1:13" x14ac:dyDescent="0.25">
      <c r="A14" s="19" t="s">
        <v>506</v>
      </c>
      <c r="B14" s="20">
        <v>1</v>
      </c>
      <c r="F14" s="37">
        <v>173</v>
      </c>
      <c r="G14" s="37" t="s">
        <v>2237</v>
      </c>
      <c r="L14" t="s">
        <v>765</v>
      </c>
      <c r="M14" t="s">
        <v>2238</v>
      </c>
    </row>
    <row r="15" spans="1:13" x14ac:dyDescent="0.25">
      <c r="A15" s="19" t="s">
        <v>507</v>
      </c>
      <c r="B15" s="20">
        <v>1</v>
      </c>
      <c r="F15" s="37">
        <v>175</v>
      </c>
      <c r="G15" s="37" t="s">
        <v>2239</v>
      </c>
      <c r="L15" t="s">
        <v>961</v>
      </c>
      <c r="M15" t="s">
        <v>2240</v>
      </c>
    </row>
    <row r="16" spans="1:13" x14ac:dyDescent="0.25">
      <c r="A16" s="19" t="s">
        <v>508</v>
      </c>
      <c r="B16" s="20">
        <v>1</v>
      </c>
      <c r="F16" s="37">
        <v>183</v>
      </c>
      <c r="G16" s="37" t="s">
        <v>2241</v>
      </c>
      <c r="L16" t="s">
        <v>979</v>
      </c>
      <c r="M16" t="s">
        <v>2242</v>
      </c>
    </row>
    <row r="17" spans="1:13" x14ac:dyDescent="0.25">
      <c r="A17" s="19" t="s">
        <v>509</v>
      </c>
      <c r="B17" s="20">
        <v>1</v>
      </c>
      <c r="F17" s="37">
        <v>185</v>
      </c>
      <c r="G17" s="37" t="s">
        <v>2243</v>
      </c>
      <c r="L17" t="s">
        <v>1467</v>
      </c>
      <c r="M17" t="s">
        <v>2244</v>
      </c>
    </row>
    <row r="18" spans="1:13" x14ac:dyDescent="0.25">
      <c r="A18" s="19" t="s">
        <v>510</v>
      </c>
      <c r="B18" s="20">
        <v>1</v>
      </c>
      <c r="F18" s="37">
        <v>187</v>
      </c>
      <c r="G18" s="37" t="s">
        <v>2245</v>
      </c>
      <c r="L18" t="s">
        <v>1495</v>
      </c>
      <c r="M18" t="s">
        <v>2246</v>
      </c>
    </row>
    <row r="19" spans="1:13" x14ac:dyDescent="0.25">
      <c r="A19" s="19" t="s">
        <v>511</v>
      </c>
      <c r="B19" s="20">
        <v>1</v>
      </c>
      <c r="F19" s="37">
        <v>190</v>
      </c>
      <c r="G19" s="37" t="s">
        <v>362</v>
      </c>
      <c r="L19" t="s">
        <v>1488</v>
      </c>
      <c r="M19" t="s">
        <v>2247</v>
      </c>
    </row>
    <row r="20" spans="1:13" x14ac:dyDescent="0.25">
      <c r="A20" s="19" t="s">
        <v>512</v>
      </c>
      <c r="B20" s="20">
        <v>1</v>
      </c>
      <c r="F20" s="37">
        <v>201</v>
      </c>
      <c r="G20" s="37" t="s">
        <v>2248</v>
      </c>
      <c r="L20" t="s">
        <v>1577</v>
      </c>
      <c r="M20" t="s">
        <v>549</v>
      </c>
    </row>
    <row r="21" spans="1:13" x14ac:dyDescent="0.25">
      <c r="A21" s="19" t="s">
        <v>513</v>
      </c>
      <c r="B21" s="20">
        <v>1</v>
      </c>
      <c r="F21" s="37">
        <v>210</v>
      </c>
      <c r="G21" s="37" t="s">
        <v>2249</v>
      </c>
      <c r="L21" t="s">
        <v>1541</v>
      </c>
      <c r="M21" t="s">
        <v>2250</v>
      </c>
    </row>
    <row r="22" spans="1:13" x14ac:dyDescent="0.25">
      <c r="A22" s="19" t="s">
        <v>514</v>
      </c>
      <c r="B22" s="20">
        <v>1</v>
      </c>
      <c r="F22" s="37">
        <v>217</v>
      </c>
      <c r="G22" s="37" t="s">
        <v>2251</v>
      </c>
      <c r="L22" t="s">
        <v>1611</v>
      </c>
      <c r="M22" t="s">
        <v>2252</v>
      </c>
    </row>
    <row r="23" spans="1:13" x14ac:dyDescent="0.25">
      <c r="A23" s="19" t="s">
        <v>515</v>
      </c>
      <c r="B23" s="20">
        <v>1</v>
      </c>
      <c r="F23" s="37">
        <v>219</v>
      </c>
      <c r="G23" s="37" t="s">
        <v>2253</v>
      </c>
      <c r="L23" t="s">
        <v>1679</v>
      </c>
      <c r="M23" t="s">
        <v>2217</v>
      </c>
    </row>
    <row r="24" spans="1:13" x14ac:dyDescent="0.25">
      <c r="A24" s="19" t="s">
        <v>516</v>
      </c>
      <c r="B24" s="20">
        <v>1</v>
      </c>
      <c r="F24" s="37">
        <v>223</v>
      </c>
      <c r="G24" s="37" t="s">
        <v>2254</v>
      </c>
      <c r="L24" t="s">
        <v>1692</v>
      </c>
      <c r="M24" t="s">
        <v>2255</v>
      </c>
    </row>
    <row r="25" spans="1:13" x14ac:dyDescent="0.25">
      <c r="A25" s="19" t="s">
        <v>517</v>
      </c>
      <c r="B25" s="20">
        <v>31.3</v>
      </c>
      <c r="F25" s="37">
        <v>230</v>
      </c>
      <c r="G25" s="37" t="s">
        <v>2256</v>
      </c>
    </row>
    <row r="26" spans="1:13" x14ac:dyDescent="0.25">
      <c r="A26" s="19" t="s">
        <v>518</v>
      </c>
      <c r="B26" s="20">
        <v>1</v>
      </c>
      <c r="F26" s="37">
        <v>240</v>
      </c>
      <c r="G26" s="37" t="s">
        <v>2257</v>
      </c>
    </row>
    <row r="27" spans="1:13" x14ac:dyDescent="0.25">
      <c r="A27" s="19" t="s">
        <v>519</v>
      </c>
      <c r="B27" s="20">
        <v>1</v>
      </c>
      <c r="F27" s="37">
        <v>250</v>
      </c>
      <c r="G27" s="37" t="s">
        <v>2258</v>
      </c>
    </row>
    <row r="28" spans="1:13" x14ac:dyDescent="0.25">
      <c r="A28" s="19" t="s">
        <v>520</v>
      </c>
      <c r="B28" s="20">
        <v>42.1</v>
      </c>
      <c r="F28" s="37">
        <v>253</v>
      </c>
      <c r="G28" s="37" t="s">
        <v>2259</v>
      </c>
    </row>
    <row r="29" spans="1:13" x14ac:dyDescent="0.25">
      <c r="A29" s="19" t="s">
        <v>521</v>
      </c>
      <c r="B29" s="20">
        <v>12.5</v>
      </c>
      <c r="F29" s="37">
        <v>259</v>
      </c>
      <c r="G29" s="37" t="s">
        <v>2260</v>
      </c>
    </row>
    <row r="30" spans="1:13" x14ac:dyDescent="0.25">
      <c r="A30" s="19" t="s">
        <v>522</v>
      </c>
      <c r="B30" s="20">
        <v>1</v>
      </c>
      <c r="F30" s="37">
        <v>260</v>
      </c>
      <c r="G30" s="37" t="s">
        <v>2261</v>
      </c>
    </row>
    <row r="31" spans="1:13" x14ac:dyDescent="0.25">
      <c r="A31" s="19" t="s">
        <v>523</v>
      </c>
      <c r="B31" s="20">
        <v>1</v>
      </c>
      <c r="F31" s="37">
        <v>265</v>
      </c>
      <c r="G31" s="37" t="s">
        <v>2262</v>
      </c>
    </row>
    <row r="32" spans="1:13" x14ac:dyDescent="0.25">
      <c r="A32" s="19" t="s">
        <v>524</v>
      </c>
      <c r="B32" s="20">
        <v>17.2</v>
      </c>
      <c r="F32" s="37">
        <v>269</v>
      </c>
      <c r="G32" s="37" t="s">
        <v>2263</v>
      </c>
    </row>
    <row r="33" spans="1:7" x14ac:dyDescent="0.25">
      <c r="A33" s="19" t="s">
        <v>525</v>
      </c>
      <c r="B33" s="20">
        <v>1</v>
      </c>
      <c r="F33" s="37">
        <v>270</v>
      </c>
      <c r="G33" s="37" t="s">
        <v>2264</v>
      </c>
    </row>
    <row r="34" spans="1:7" x14ac:dyDescent="0.25">
      <c r="A34" s="19" t="s">
        <v>526</v>
      </c>
      <c r="B34" s="20">
        <v>17.600000000000001</v>
      </c>
      <c r="F34" s="37">
        <v>306</v>
      </c>
      <c r="G34" s="37" t="s">
        <v>2265</v>
      </c>
    </row>
    <row r="35" spans="1:7" x14ac:dyDescent="0.25">
      <c r="A35" s="19" t="s">
        <v>527</v>
      </c>
      <c r="B35" s="20">
        <v>1</v>
      </c>
      <c r="F35" s="37">
        <v>316</v>
      </c>
      <c r="G35" s="37" t="s">
        <v>2266</v>
      </c>
    </row>
    <row r="36" spans="1:7" x14ac:dyDescent="0.25">
      <c r="A36" s="19" t="s">
        <v>528</v>
      </c>
      <c r="B36" s="20">
        <v>1.1000000000000001</v>
      </c>
      <c r="F36" s="37">
        <v>320</v>
      </c>
      <c r="G36" s="37" t="s">
        <v>2267</v>
      </c>
    </row>
    <row r="37" spans="1:7" x14ac:dyDescent="0.25">
      <c r="A37" s="19" t="s">
        <v>529</v>
      </c>
      <c r="B37" s="20">
        <v>2.2999999999999998</v>
      </c>
      <c r="F37" s="37">
        <v>326</v>
      </c>
      <c r="G37" s="37" t="s">
        <v>2244</v>
      </c>
    </row>
    <row r="38" spans="1:7" x14ac:dyDescent="0.25">
      <c r="A38" s="19" t="s">
        <v>530</v>
      </c>
      <c r="B38" s="20">
        <v>1</v>
      </c>
      <c r="F38" s="37">
        <v>329</v>
      </c>
      <c r="G38" s="37" t="s">
        <v>2268</v>
      </c>
    </row>
    <row r="39" spans="1:7" x14ac:dyDescent="0.25">
      <c r="A39" s="19" t="s">
        <v>531</v>
      </c>
      <c r="B39" s="20">
        <v>4.5999999999999996</v>
      </c>
      <c r="F39" s="37">
        <v>330</v>
      </c>
      <c r="G39" s="37" t="s">
        <v>2269</v>
      </c>
    </row>
    <row r="40" spans="1:7" x14ac:dyDescent="0.25">
      <c r="A40" s="19" t="s">
        <v>532</v>
      </c>
      <c r="B40" s="20">
        <v>1</v>
      </c>
      <c r="F40" s="37">
        <v>336</v>
      </c>
      <c r="G40" s="37" t="s">
        <v>2270</v>
      </c>
    </row>
    <row r="41" spans="1:7" x14ac:dyDescent="0.25">
      <c r="A41" s="19" t="s">
        <v>533</v>
      </c>
      <c r="B41" s="20">
        <v>15.6</v>
      </c>
      <c r="F41" s="37">
        <v>340</v>
      </c>
      <c r="G41" s="37" t="s">
        <v>2271</v>
      </c>
    </row>
    <row r="42" spans="1:7" x14ac:dyDescent="0.25">
      <c r="A42" s="19" t="s">
        <v>534</v>
      </c>
      <c r="B42" s="20">
        <v>8.5</v>
      </c>
      <c r="F42" s="37">
        <v>350</v>
      </c>
      <c r="G42" s="37" t="s">
        <v>2272</v>
      </c>
    </row>
    <row r="43" spans="1:7" x14ac:dyDescent="0.25">
      <c r="A43" s="19" t="s">
        <v>535</v>
      </c>
      <c r="B43" s="20">
        <v>1</v>
      </c>
      <c r="F43" s="37">
        <v>360</v>
      </c>
      <c r="G43" s="37" t="s">
        <v>2273</v>
      </c>
    </row>
    <row r="44" spans="1:7" x14ac:dyDescent="0.25">
      <c r="A44" s="19" t="s">
        <v>536</v>
      </c>
      <c r="B44" s="20">
        <v>7.7</v>
      </c>
      <c r="F44" s="37">
        <v>370</v>
      </c>
      <c r="G44" s="37" t="s">
        <v>2274</v>
      </c>
    </row>
    <row r="45" spans="1:7" x14ac:dyDescent="0.25">
      <c r="A45" s="19" t="s">
        <v>537</v>
      </c>
      <c r="B45" s="20">
        <v>1</v>
      </c>
      <c r="F45" s="37">
        <v>376</v>
      </c>
      <c r="G45" s="37" t="s">
        <v>518</v>
      </c>
    </row>
    <row r="46" spans="1:7" x14ac:dyDescent="0.25">
      <c r="A46" s="19" t="s">
        <v>538</v>
      </c>
      <c r="B46" s="20">
        <v>1</v>
      </c>
      <c r="F46" s="37">
        <v>390</v>
      </c>
      <c r="G46" s="37" t="s">
        <v>2275</v>
      </c>
    </row>
    <row r="47" spans="1:7" x14ac:dyDescent="0.25">
      <c r="A47" s="19" t="s">
        <v>539</v>
      </c>
      <c r="B47" s="20">
        <v>1</v>
      </c>
      <c r="F47" s="37">
        <v>400</v>
      </c>
      <c r="G47" s="37" t="s">
        <v>2217</v>
      </c>
    </row>
    <row r="48" spans="1:7" x14ac:dyDescent="0.25">
      <c r="A48" s="19" t="s">
        <v>540</v>
      </c>
      <c r="B48" s="20">
        <v>1</v>
      </c>
      <c r="F48" s="37">
        <v>410</v>
      </c>
      <c r="G48" s="37" t="s">
        <v>2276</v>
      </c>
    </row>
    <row r="49" spans="1:7" x14ac:dyDescent="0.25">
      <c r="A49" s="19" t="s">
        <v>541</v>
      </c>
      <c r="B49" s="20">
        <v>1</v>
      </c>
      <c r="F49" s="37">
        <v>411</v>
      </c>
      <c r="G49" s="37" t="s">
        <v>2277</v>
      </c>
    </row>
    <row r="50" spans="1:7" x14ac:dyDescent="0.25">
      <c r="A50" s="19" t="s">
        <v>542</v>
      </c>
      <c r="B50" s="20">
        <v>3.4</v>
      </c>
      <c r="F50" s="37">
        <v>420</v>
      </c>
      <c r="G50" s="37" t="s">
        <v>2278</v>
      </c>
    </row>
    <row r="51" spans="1:7" x14ac:dyDescent="0.25">
      <c r="A51" s="19" t="s">
        <v>543</v>
      </c>
      <c r="B51" s="20">
        <v>1</v>
      </c>
      <c r="F51" s="37">
        <v>430</v>
      </c>
      <c r="G51" s="37" t="s">
        <v>2279</v>
      </c>
    </row>
    <row r="52" spans="1:7" x14ac:dyDescent="0.25">
      <c r="A52" s="19" t="s">
        <v>544</v>
      </c>
      <c r="B52" s="20">
        <v>1</v>
      </c>
      <c r="F52" s="37">
        <v>440</v>
      </c>
      <c r="G52" s="37" t="s">
        <v>2280</v>
      </c>
    </row>
    <row r="53" spans="1:7" x14ac:dyDescent="0.25">
      <c r="A53" s="19" t="s">
        <v>545</v>
      </c>
      <c r="B53" s="20">
        <v>26.2</v>
      </c>
      <c r="F53" s="37">
        <v>450</v>
      </c>
      <c r="G53" s="37" t="s">
        <v>2281</v>
      </c>
    </row>
    <row r="54" spans="1:7" x14ac:dyDescent="0.25">
      <c r="A54" s="19" t="s">
        <v>546</v>
      </c>
      <c r="B54" s="20">
        <v>9.1</v>
      </c>
      <c r="F54" s="37">
        <v>461</v>
      </c>
      <c r="G54" s="37" t="s">
        <v>2282</v>
      </c>
    </row>
    <row r="55" spans="1:7" x14ac:dyDescent="0.25">
      <c r="A55" s="19" t="s">
        <v>547</v>
      </c>
      <c r="B55" s="20">
        <v>1.7</v>
      </c>
      <c r="F55" s="37">
        <v>479</v>
      </c>
      <c r="G55" s="37" t="s">
        <v>2283</v>
      </c>
    </row>
    <row r="56" spans="1:7" x14ac:dyDescent="0.25">
      <c r="A56" s="19" t="s">
        <v>548</v>
      </c>
      <c r="B56" s="20">
        <v>4.9000000000000004</v>
      </c>
      <c r="F56" s="37">
        <v>480</v>
      </c>
      <c r="G56" s="37" t="s">
        <v>2284</v>
      </c>
    </row>
    <row r="57" spans="1:7" x14ac:dyDescent="0.25">
      <c r="A57" s="19" t="s">
        <v>549</v>
      </c>
      <c r="B57" s="20">
        <v>3.2</v>
      </c>
      <c r="F57" s="37">
        <v>482</v>
      </c>
      <c r="G57" s="37" t="s">
        <v>2285</v>
      </c>
    </row>
    <row r="58" spans="1:7" x14ac:dyDescent="0.25">
      <c r="A58" s="19" t="s">
        <v>550</v>
      </c>
      <c r="B58" s="20">
        <v>14.7</v>
      </c>
      <c r="F58" s="37">
        <v>492</v>
      </c>
      <c r="G58" s="37" t="s">
        <v>2286</v>
      </c>
    </row>
    <row r="59" spans="1:7" x14ac:dyDescent="0.25">
      <c r="A59" s="19" t="s">
        <v>551</v>
      </c>
      <c r="B59" s="20">
        <v>1</v>
      </c>
      <c r="F59" s="37">
        <v>510</v>
      </c>
      <c r="G59" s="37" t="s">
        <v>2287</v>
      </c>
    </row>
    <row r="60" spans="1:7" x14ac:dyDescent="0.25">
      <c r="A60" s="19" t="s">
        <v>552</v>
      </c>
      <c r="B60" s="20">
        <v>1</v>
      </c>
      <c r="F60" s="37">
        <v>530</v>
      </c>
      <c r="G60" s="37" t="s">
        <v>2288</v>
      </c>
    </row>
    <row r="61" spans="1:7" x14ac:dyDescent="0.25">
      <c r="A61" s="19" t="s">
        <v>553</v>
      </c>
      <c r="B61" s="20">
        <v>3.8</v>
      </c>
      <c r="F61" s="37">
        <v>540</v>
      </c>
      <c r="G61" s="37" t="s">
        <v>2289</v>
      </c>
    </row>
    <row r="62" spans="1:7" x14ac:dyDescent="0.25">
      <c r="A62" s="19" t="s">
        <v>554</v>
      </c>
      <c r="B62" s="20">
        <v>1</v>
      </c>
      <c r="F62" s="37">
        <v>550</v>
      </c>
      <c r="G62" s="37" t="s">
        <v>2290</v>
      </c>
    </row>
    <row r="63" spans="1:7" x14ac:dyDescent="0.25">
      <c r="A63" s="19" t="s">
        <v>555</v>
      </c>
      <c r="B63" s="20">
        <v>3.1</v>
      </c>
      <c r="F63" s="37">
        <v>561</v>
      </c>
      <c r="G63" s="37" t="s">
        <v>2291</v>
      </c>
    </row>
    <row r="64" spans="1:7" x14ac:dyDescent="0.25">
      <c r="A64" s="19" t="s">
        <v>556</v>
      </c>
      <c r="B64" s="20">
        <v>1</v>
      </c>
      <c r="F64" s="37">
        <v>563</v>
      </c>
      <c r="G64" s="37" t="s">
        <v>2292</v>
      </c>
    </row>
    <row r="65" spans="1:7" x14ac:dyDescent="0.25">
      <c r="A65" s="19" t="s">
        <v>557</v>
      </c>
      <c r="B65" s="20">
        <v>9.1</v>
      </c>
      <c r="F65" s="37">
        <v>573</v>
      </c>
      <c r="G65" s="37" t="s">
        <v>2293</v>
      </c>
    </row>
    <row r="66" spans="1:7" x14ac:dyDescent="0.25">
      <c r="A66" s="19" t="s">
        <v>558</v>
      </c>
      <c r="B66" s="20">
        <v>1</v>
      </c>
      <c r="F66" s="37">
        <v>575</v>
      </c>
      <c r="G66" s="37" t="s">
        <v>2294</v>
      </c>
    </row>
    <row r="67" spans="1:7" x14ac:dyDescent="0.25">
      <c r="A67" s="19" t="s">
        <v>559</v>
      </c>
      <c r="B67" s="20">
        <v>5.3</v>
      </c>
      <c r="F67" s="37">
        <v>580</v>
      </c>
      <c r="G67" s="37" t="s">
        <v>2295</v>
      </c>
    </row>
    <row r="68" spans="1:7" x14ac:dyDescent="0.25">
      <c r="A68" s="19" t="s">
        <v>560</v>
      </c>
      <c r="B68" s="20">
        <v>19.8</v>
      </c>
      <c r="F68" s="37">
        <v>607</v>
      </c>
      <c r="G68" s="37" t="s">
        <v>2296</v>
      </c>
    </row>
    <row r="69" spans="1:7" x14ac:dyDescent="0.25">
      <c r="A69" s="19" t="s">
        <v>561</v>
      </c>
      <c r="B69" s="20">
        <v>25</v>
      </c>
      <c r="F69" s="37">
        <v>615</v>
      </c>
      <c r="G69" s="37" t="s">
        <v>2297</v>
      </c>
    </row>
    <row r="70" spans="1:7" x14ac:dyDescent="0.25">
      <c r="A70" s="19" t="s">
        <v>562</v>
      </c>
      <c r="B70" s="20">
        <v>4.5</v>
      </c>
      <c r="F70" s="37">
        <v>621</v>
      </c>
      <c r="G70" s="37" t="s">
        <v>2298</v>
      </c>
    </row>
    <row r="71" spans="1:7" x14ac:dyDescent="0.25">
      <c r="A71" s="19" t="s">
        <v>563</v>
      </c>
      <c r="B71" s="20">
        <v>8.6</v>
      </c>
      <c r="F71" s="37">
        <v>630</v>
      </c>
      <c r="G71" s="37" t="s">
        <v>2299</v>
      </c>
    </row>
    <row r="72" spans="1:7" x14ac:dyDescent="0.25">
      <c r="A72" s="19" t="s">
        <v>564</v>
      </c>
      <c r="B72" s="20">
        <v>4.5</v>
      </c>
      <c r="F72" s="37">
        <v>657</v>
      </c>
      <c r="G72" s="37" t="s">
        <v>2300</v>
      </c>
    </row>
    <row r="73" spans="1:7" x14ac:dyDescent="0.25">
      <c r="A73" s="19" t="s">
        <v>565</v>
      </c>
      <c r="B73" s="20">
        <v>16</v>
      </c>
      <c r="F73" s="37">
        <v>661</v>
      </c>
      <c r="G73" s="37" t="s">
        <v>2301</v>
      </c>
    </row>
    <row r="74" spans="1:7" x14ac:dyDescent="0.25">
      <c r="A74" s="19" t="s">
        <v>566</v>
      </c>
      <c r="B74" s="20">
        <v>32.799999999999997</v>
      </c>
      <c r="F74" s="37">
        <v>665</v>
      </c>
      <c r="G74" s="37" t="s">
        <v>2302</v>
      </c>
    </row>
    <row r="75" spans="1:7" x14ac:dyDescent="0.25">
      <c r="A75" s="19" t="s">
        <v>567</v>
      </c>
      <c r="B75" s="20">
        <v>22.1</v>
      </c>
      <c r="F75" s="37">
        <v>671</v>
      </c>
      <c r="G75" s="37" t="s">
        <v>2303</v>
      </c>
    </row>
    <row r="76" spans="1:7" x14ac:dyDescent="0.25">
      <c r="A76" s="19" t="s">
        <v>568</v>
      </c>
      <c r="B76" s="20">
        <v>1</v>
      </c>
      <c r="F76" s="37">
        <v>706</v>
      </c>
      <c r="G76" s="37" t="s">
        <v>2304</v>
      </c>
    </row>
    <row r="77" spans="1:7" x14ac:dyDescent="0.25">
      <c r="A77" s="19" t="s">
        <v>569</v>
      </c>
      <c r="B77" s="20">
        <v>1</v>
      </c>
      <c r="F77" s="37">
        <v>707</v>
      </c>
      <c r="G77" s="37" t="s">
        <v>2305</v>
      </c>
    </row>
    <row r="78" spans="1:7" x14ac:dyDescent="0.25">
      <c r="A78" s="19" t="s">
        <v>570</v>
      </c>
      <c r="B78" s="20">
        <v>1</v>
      </c>
      <c r="F78" s="37">
        <v>710</v>
      </c>
      <c r="G78" s="37" t="s">
        <v>2306</v>
      </c>
    </row>
    <row r="79" spans="1:7" x14ac:dyDescent="0.25">
      <c r="A79" s="19" t="s">
        <v>571</v>
      </c>
      <c r="B79" s="20">
        <v>21.3</v>
      </c>
      <c r="F79" s="37">
        <v>727</v>
      </c>
      <c r="G79" s="37" t="s">
        <v>2307</v>
      </c>
    </row>
    <row r="80" spans="1:7" x14ac:dyDescent="0.25">
      <c r="A80" s="19" t="s">
        <v>572</v>
      </c>
      <c r="B80" s="20">
        <v>5.7</v>
      </c>
      <c r="F80" s="37">
        <v>730</v>
      </c>
      <c r="G80" s="37" t="s">
        <v>2308</v>
      </c>
    </row>
    <row r="81" spans="1:7" x14ac:dyDescent="0.25">
      <c r="A81" s="19" t="s">
        <v>573</v>
      </c>
      <c r="B81" s="20">
        <v>4.5</v>
      </c>
      <c r="F81" s="37">
        <v>740</v>
      </c>
      <c r="G81" s="37" t="s">
        <v>2309</v>
      </c>
    </row>
    <row r="82" spans="1:7" x14ac:dyDescent="0.25">
      <c r="A82" s="19" t="s">
        <v>574</v>
      </c>
      <c r="B82" s="20">
        <v>61.4</v>
      </c>
      <c r="F82" s="37">
        <v>741</v>
      </c>
      <c r="G82" s="37" t="s">
        <v>2310</v>
      </c>
    </row>
    <row r="83" spans="1:7" x14ac:dyDescent="0.25">
      <c r="A83" s="19" t="s">
        <v>575</v>
      </c>
      <c r="B83" s="20">
        <v>4.5999999999999996</v>
      </c>
      <c r="F83" s="37">
        <v>746</v>
      </c>
      <c r="G83" s="37" t="s">
        <v>2311</v>
      </c>
    </row>
    <row r="84" spans="1:7" x14ac:dyDescent="0.25">
      <c r="A84" s="19" t="s">
        <v>576</v>
      </c>
      <c r="B84" s="20">
        <v>2.8</v>
      </c>
      <c r="F84" s="37">
        <v>751</v>
      </c>
      <c r="G84" s="37" t="s">
        <v>2312</v>
      </c>
    </row>
    <row r="85" spans="1:7" x14ac:dyDescent="0.25">
      <c r="A85" s="19" t="s">
        <v>577</v>
      </c>
      <c r="B85" s="20">
        <v>6.8</v>
      </c>
      <c r="F85" s="37">
        <v>756</v>
      </c>
      <c r="G85" s="37" t="s">
        <v>2313</v>
      </c>
    </row>
    <row r="86" spans="1:7" x14ac:dyDescent="0.25">
      <c r="A86" s="19" t="s">
        <v>578</v>
      </c>
      <c r="B86" s="20">
        <v>6.1</v>
      </c>
      <c r="F86" s="37">
        <v>760</v>
      </c>
      <c r="G86" s="37" t="s">
        <v>2314</v>
      </c>
    </row>
    <row r="87" spans="1:7" x14ac:dyDescent="0.25">
      <c r="A87" s="19" t="s">
        <v>579</v>
      </c>
      <c r="B87" s="20">
        <v>8.6999999999999993</v>
      </c>
      <c r="F87" s="37">
        <v>766</v>
      </c>
      <c r="G87" s="37" t="s">
        <v>2315</v>
      </c>
    </row>
    <row r="88" spans="1:7" x14ac:dyDescent="0.25">
      <c r="A88" s="19" t="s">
        <v>580</v>
      </c>
      <c r="B88" s="20">
        <v>35.200000000000003</v>
      </c>
      <c r="F88" s="37">
        <v>773</v>
      </c>
      <c r="G88" s="37" t="s">
        <v>2316</v>
      </c>
    </row>
    <row r="89" spans="1:7" x14ac:dyDescent="0.25">
      <c r="A89" s="19" t="s">
        <v>581</v>
      </c>
      <c r="B89" s="20">
        <v>1</v>
      </c>
      <c r="F89" s="37">
        <v>779</v>
      </c>
      <c r="G89" s="37" t="s">
        <v>2317</v>
      </c>
    </row>
    <row r="90" spans="1:7" x14ac:dyDescent="0.25">
      <c r="A90" s="19" t="s">
        <v>582</v>
      </c>
      <c r="B90" s="20">
        <v>1</v>
      </c>
      <c r="F90" s="37">
        <v>787</v>
      </c>
      <c r="G90" s="37" t="s">
        <v>2204</v>
      </c>
    </row>
    <row r="91" spans="1:7" x14ac:dyDescent="0.25">
      <c r="A91" s="19" t="s">
        <v>583</v>
      </c>
      <c r="B91" s="20">
        <v>1</v>
      </c>
      <c r="F91" s="37">
        <v>791</v>
      </c>
      <c r="G91" s="37" t="s">
        <v>2318</v>
      </c>
    </row>
    <row r="92" spans="1:7" x14ac:dyDescent="0.25">
      <c r="A92" s="19" t="s">
        <v>584</v>
      </c>
      <c r="B92" s="20">
        <v>1</v>
      </c>
      <c r="F92" s="37">
        <v>810</v>
      </c>
      <c r="G92" s="37" t="s">
        <v>2319</v>
      </c>
    </row>
    <row r="93" spans="1:7" x14ac:dyDescent="0.25">
      <c r="A93" s="19" t="s">
        <v>585</v>
      </c>
      <c r="B93" s="20">
        <v>1</v>
      </c>
      <c r="F93" s="37">
        <v>813</v>
      </c>
      <c r="G93" s="37" t="s">
        <v>2320</v>
      </c>
    </row>
    <row r="94" spans="1:7" x14ac:dyDescent="0.25">
      <c r="A94" s="19" t="s">
        <v>586</v>
      </c>
      <c r="B94" s="20">
        <v>5.9</v>
      </c>
      <c r="F94" s="37">
        <v>820</v>
      </c>
      <c r="G94" s="37" t="s">
        <v>2321</v>
      </c>
    </row>
    <row r="95" spans="1:7" x14ac:dyDescent="0.25">
      <c r="A95" s="19" t="s">
        <v>587</v>
      </c>
      <c r="B95" s="20">
        <v>1</v>
      </c>
      <c r="F95" s="37">
        <v>825</v>
      </c>
      <c r="G95" s="37" t="s">
        <v>2322</v>
      </c>
    </row>
    <row r="96" spans="1:7" x14ac:dyDescent="0.25">
      <c r="A96" s="19" t="s">
        <v>588</v>
      </c>
      <c r="B96" s="20">
        <v>1</v>
      </c>
      <c r="F96" s="37">
        <v>840</v>
      </c>
      <c r="G96" s="37" t="s">
        <v>2323</v>
      </c>
    </row>
    <row r="97" spans="1:7" x14ac:dyDescent="0.25">
      <c r="A97" s="19" t="s">
        <v>589</v>
      </c>
      <c r="B97" s="20">
        <v>1.2</v>
      </c>
      <c r="F97" s="37">
        <v>846</v>
      </c>
      <c r="G97" s="37" t="s">
        <v>2324</v>
      </c>
    </row>
    <row r="98" spans="1:7" x14ac:dyDescent="0.25">
      <c r="A98" s="19" t="s">
        <v>590</v>
      </c>
      <c r="B98" s="20">
        <v>1</v>
      </c>
      <c r="F98" s="37">
        <v>849</v>
      </c>
      <c r="G98" s="37" t="s">
        <v>2325</v>
      </c>
    </row>
    <row r="99" spans="1:7" x14ac:dyDescent="0.25">
      <c r="A99" s="19" t="s">
        <v>591</v>
      </c>
      <c r="B99" s="20">
        <v>4.5</v>
      </c>
      <c r="F99" s="37">
        <v>851</v>
      </c>
      <c r="G99" s="37" t="s">
        <v>2326</v>
      </c>
    </row>
    <row r="100" spans="1:7" x14ac:dyDescent="0.25">
      <c r="A100" s="19" t="s">
        <v>592</v>
      </c>
      <c r="B100" s="20">
        <v>1</v>
      </c>
      <c r="F100" s="37">
        <v>860</v>
      </c>
      <c r="G100" s="37" t="s">
        <v>2327</v>
      </c>
    </row>
    <row r="101" spans="1:7" x14ac:dyDescent="0.25">
      <c r="A101" s="19" t="s">
        <v>593</v>
      </c>
      <c r="B101" s="20">
        <v>1</v>
      </c>
    </row>
    <row r="102" spans="1:7" x14ac:dyDescent="0.25">
      <c r="A102" s="19" t="s">
        <v>594</v>
      </c>
      <c r="B102" s="20">
        <v>2.4</v>
      </c>
    </row>
    <row r="103" spans="1:7" x14ac:dyDescent="0.25">
      <c r="A103" s="19" t="s">
        <v>595</v>
      </c>
      <c r="B103" s="20">
        <v>1.7</v>
      </c>
    </row>
    <row r="104" spans="1:7" x14ac:dyDescent="0.25">
      <c r="A104" s="19" t="s">
        <v>596</v>
      </c>
      <c r="B104" s="20">
        <v>1</v>
      </c>
    </row>
    <row r="105" spans="1:7" x14ac:dyDescent="0.25">
      <c r="A105" s="19" t="s">
        <v>597</v>
      </c>
      <c r="B105" s="20">
        <v>1</v>
      </c>
    </row>
    <row r="106" spans="1:7" x14ac:dyDescent="0.25">
      <c r="A106" s="19" t="s">
        <v>598</v>
      </c>
      <c r="B106" s="20">
        <v>3.5</v>
      </c>
    </row>
    <row r="107" spans="1:7" x14ac:dyDescent="0.25">
      <c r="A107" s="19" t="s">
        <v>599</v>
      </c>
      <c r="B107" s="20">
        <v>1</v>
      </c>
    </row>
    <row r="108" spans="1:7" x14ac:dyDescent="0.25">
      <c r="A108" s="19" t="s">
        <v>600</v>
      </c>
      <c r="B108" s="20">
        <v>1</v>
      </c>
    </row>
    <row r="109" spans="1:7" x14ac:dyDescent="0.25">
      <c r="A109" s="19" t="s">
        <v>601</v>
      </c>
      <c r="B109" s="20">
        <v>1</v>
      </c>
    </row>
    <row r="110" spans="1:7" x14ac:dyDescent="0.25">
      <c r="A110" s="19" t="s">
        <v>602</v>
      </c>
      <c r="B110" s="20">
        <v>1</v>
      </c>
    </row>
    <row r="111" spans="1:7" x14ac:dyDescent="0.25">
      <c r="A111" s="19" t="s">
        <v>603</v>
      </c>
      <c r="B111" s="20">
        <v>1</v>
      </c>
    </row>
  </sheetData>
  <sheetProtection algorithmName="SHA-512" hashValue="2QkPx824HfOFZthfFykasOMUyQzWveunHqYYMgmOIQhzFbRSktSgrsh5w3dMtkGGtB+7AsMiA0lUvTrHWNlDfg==" saltValue="mi+kh9Z4Bt/siu9HQ8jqJA==" spinCount="100000" sheet="1" objects="1" scenarios="1"/>
  <autoFilter ref="A1:B111" xr:uid="{00000000-0009-0000-0000-000004000000}"/>
  <mergeCells count="2">
    <mergeCell ref="A1:A2"/>
    <mergeCell ref="B1:B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5"/>
  <dimension ref="A1:Z426"/>
  <sheetViews>
    <sheetView workbookViewId="0">
      <selection activeCell="R11" sqref="R11"/>
    </sheetView>
  </sheetViews>
  <sheetFormatPr defaultRowHeight="15" x14ac:dyDescent="0.25"/>
  <cols>
    <col min="1" max="1" width="18" customWidth="1"/>
    <col min="4" max="4" width="11.85546875" bestFit="1" customWidth="1"/>
    <col min="5" max="5" width="22.28515625" bestFit="1" customWidth="1"/>
    <col min="13" max="13" width="24.7109375" bestFit="1" customWidth="1"/>
    <col min="15" max="15" width="21.42578125" bestFit="1" customWidth="1"/>
    <col min="18" max="18" width="25.28515625" bestFit="1" customWidth="1"/>
  </cols>
  <sheetData>
    <row r="1" spans="1:26" x14ac:dyDescent="0.25">
      <c r="A1">
        <v>1</v>
      </c>
      <c r="B1">
        <v>2</v>
      </c>
      <c r="C1">
        <v>3</v>
      </c>
      <c r="D1">
        <v>4</v>
      </c>
      <c r="E1">
        <v>5</v>
      </c>
      <c r="F1">
        <v>6</v>
      </c>
      <c r="G1">
        <v>7</v>
      </c>
      <c r="H1">
        <v>8</v>
      </c>
      <c r="I1">
        <v>9</v>
      </c>
      <c r="J1">
        <v>10</v>
      </c>
      <c r="K1">
        <v>11</v>
      </c>
      <c r="L1">
        <v>12</v>
      </c>
      <c r="M1">
        <v>13</v>
      </c>
      <c r="N1">
        <v>14</v>
      </c>
      <c r="O1">
        <v>15</v>
      </c>
      <c r="P1">
        <v>16</v>
      </c>
      <c r="Q1">
        <v>17</v>
      </c>
      <c r="R1">
        <v>18</v>
      </c>
      <c r="S1">
        <v>19</v>
      </c>
      <c r="T1">
        <v>20</v>
      </c>
      <c r="U1">
        <v>21</v>
      </c>
      <c r="V1">
        <v>22</v>
      </c>
      <c r="W1">
        <v>23</v>
      </c>
      <c r="X1">
        <v>24</v>
      </c>
      <c r="Y1">
        <v>25</v>
      </c>
      <c r="Z1">
        <v>26</v>
      </c>
    </row>
    <row r="2" spans="1:26" x14ac:dyDescent="0.25">
      <c r="A2" t="s">
        <v>0</v>
      </c>
      <c r="B2" s="39" t="s">
        <v>618</v>
      </c>
      <c r="C2" t="s">
        <v>619</v>
      </c>
      <c r="D2" s="39" t="s">
        <v>620</v>
      </c>
      <c r="E2" s="39" t="s">
        <v>621</v>
      </c>
      <c r="F2" s="39" t="s">
        <v>2328</v>
      </c>
      <c r="G2" s="2" t="s">
        <v>473</v>
      </c>
      <c r="H2" s="39" t="s">
        <v>487</v>
      </c>
      <c r="I2" t="s">
        <v>622</v>
      </c>
      <c r="J2" t="s">
        <v>623</v>
      </c>
      <c r="K2" t="s">
        <v>624</v>
      </c>
      <c r="L2" t="s">
        <v>625</v>
      </c>
      <c r="M2" s="39" t="s">
        <v>626</v>
      </c>
      <c r="N2" t="s">
        <v>627</v>
      </c>
      <c r="O2" s="39" t="s">
        <v>628</v>
      </c>
      <c r="P2" t="s">
        <v>629</v>
      </c>
      <c r="Q2" t="s">
        <v>630</v>
      </c>
      <c r="R2" s="39" t="s">
        <v>631</v>
      </c>
      <c r="S2" t="s">
        <v>632</v>
      </c>
      <c r="T2" t="s">
        <v>633</v>
      </c>
      <c r="U2" t="s">
        <v>634</v>
      </c>
      <c r="V2" t="s">
        <v>635</v>
      </c>
      <c r="W2" t="s">
        <v>636</v>
      </c>
      <c r="X2" t="s">
        <v>637</v>
      </c>
      <c r="Y2" t="s">
        <v>638</v>
      </c>
      <c r="Z2" t="s">
        <v>639</v>
      </c>
    </row>
    <row r="3" spans="1:26" x14ac:dyDescent="0.25">
      <c r="A3" t="s">
        <v>683</v>
      </c>
      <c r="B3">
        <v>6237</v>
      </c>
      <c r="C3" t="s">
        <v>640</v>
      </c>
      <c r="D3">
        <v>3.7</v>
      </c>
      <c r="E3">
        <v>0.45</v>
      </c>
      <c r="F3">
        <v>16650</v>
      </c>
      <c r="G3">
        <v>0.105</v>
      </c>
      <c r="H3">
        <v>15</v>
      </c>
      <c r="I3">
        <v>158205.9</v>
      </c>
      <c r="J3">
        <v>12</v>
      </c>
      <c r="K3">
        <v>7.4999999999999997E-2</v>
      </c>
      <c r="L3">
        <v>1.3</v>
      </c>
      <c r="M3">
        <v>11</v>
      </c>
      <c r="N3">
        <v>7.0000000000000007E-2</v>
      </c>
      <c r="O3">
        <v>11</v>
      </c>
      <c r="P3">
        <v>6.0999999999999999E-2</v>
      </c>
      <c r="Q3">
        <v>5.4100000000000002E-2</v>
      </c>
      <c r="R3">
        <v>-0.3</v>
      </c>
      <c r="S3" t="s">
        <v>641</v>
      </c>
      <c r="T3">
        <v>0.84</v>
      </c>
      <c r="U3">
        <v>0</v>
      </c>
      <c r="V3">
        <v>0</v>
      </c>
      <c r="W3">
        <v>0</v>
      </c>
      <c r="X3">
        <v>0</v>
      </c>
      <c r="Y3">
        <v>0</v>
      </c>
      <c r="Z3">
        <v>1</v>
      </c>
    </row>
    <row r="4" spans="1:26" x14ac:dyDescent="0.25">
      <c r="A4" t="s">
        <v>448</v>
      </c>
      <c r="B4">
        <v>915</v>
      </c>
      <c r="C4" t="s">
        <v>640</v>
      </c>
      <c r="D4">
        <v>2.2000000000000002</v>
      </c>
      <c r="E4">
        <v>7.33</v>
      </c>
      <c r="F4">
        <v>161260</v>
      </c>
      <c r="G4">
        <v>3.9529999999999998</v>
      </c>
      <c r="H4">
        <v>10</v>
      </c>
      <c r="I4">
        <v>40795.300000000003</v>
      </c>
      <c r="J4">
        <v>2.9</v>
      </c>
      <c r="K4">
        <v>7.0999999999999994E-2</v>
      </c>
      <c r="L4">
        <v>0</v>
      </c>
      <c r="M4">
        <v>2.9</v>
      </c>
      <c r="N4">
        <v>7.0999999999999994E-2</v>
      </c>
      <c r="O4">
        <v>3.4</v>
      </c>
      <c r="P4">
        <v>3.1E-2</v>
      </c>
      <c r="Q4">
        <v>4.53E-2</v>
      </c>
      <c r="R4">
        <v>-0.5</v>
      </c>
      <c r="S4" t="s">
        <v>641</v>
      </c>
      <c r="T4">
        <v>0.21</v>
      </c>
      <c r="U4">
        <v>0</v>
      </c>
      <c r="V4">
        <v>0</v>
      </c>
      <c r="W4">
        <v>0</v>
      </c>
      <c r="X4">
        <v>0</v>
      </c>
      <c r="Y4">
        <v>0</v>
      </c>
      <c r="Z4">
        <v>1</v>
      </c>
    </row>
    <row r="5" spans="1:26" x14ac:dyDescent="0.25">
      <c r="A5" t="s">
        <v>180</v>
      </c>
      <c r="B5">
        <v>446</v>
      </c>
      <c r="C5" t="s">
        <v>640</v>
      </c>
      <c r="D5">
        <v>40.200000000000003</v>
      </c>
      <c r="E5">
        <v>1.32</v>
      </c>
      <c r="F5">
        <v>530640.00000000012</v>
      </c>
      <c r="G5">
        <v>1.0999999999999999E-2</v>
      </c>
      <c r="H5">
        <v>9</v>
      </c>
      <c r="I5">
        <v>48374359.700000003</v>
      </c>
      <c r="J5">
        <v>3834</v>
      </c>
      <c r="K5">
        <v>7.9000000000000001E-2</v>
      </c>
      <c r="L5">
        <v>144</v>
      </c>
      <c r="M5">
        <v>3690</v>
      </c>
      <c r="N5">
        <v>7.5999999999999998E-2</v>
      </c>
      <c r="O5">
        <v>2833</v>
      </c>
      <c r="P5">
        <v>6.0999999999999999E-2</v>
      </c>
      <c r="Q5">
        <v>4.8000000000000001E-2</v>
      </c>
      <c r="R5">
        <v>857</v>
      </c>
      <c r="S5" t="s">
        <v>641</v>
      </c>
      <c r="T5">
        <v>133.02000000000001</v>
      </c>
      <c r="U5">
        <v>0</v>
      </c>
      <c r="V5">
        <v>0</v>
      </c>
      <c r="W5">
        <v>0</v>
      </c>
      <c r="X5">
        <v>0</v>
      </c>
      <c r="Y5">
        <v>1.0999999999999999E-2</v>
      </c>
      <c r="Z5">
        <v>0.98899999999999999</v>
      </c>
    </row>
    <row r="6" spans="1:26" x14ac:dyDescent="0.25">
      <c r="A6" t="s">
        <v>181</v>
      </c>
      <c r="B6">
        <v>447</v>
      </c>
      <c r="C6" t="s">
        <v>640</v>
      </c>
      <c r="D6">
        <v>6.4</v>
      </c>
      <c r="E6">
        <v>1.03</v>
      </c>
      <c r="F6">
        <v>65920</v>
      </c>
      <c r="G6">
        <v>1E-3</v>
      </c>
      <c r="H6">
        <v>9</v>
      </c>
      <c r="I6">
        <v>49036608.5</v>
      </c>
      <c r="J6">
        <v>2945</v>
      </c>
      <c r="K6">
        <v>0.06</v>
      </c>
      <c r="L6">
        <v>118.6</v>
      </c>
      <c r="M6">
        <v>2826</v>
      </c>
      <c r="N6">
        <v>5.8000000000000003E-2</v>
      </c>
      <c r="O6">
        <v>2799</v>
      </c>
      <c r="P6">
        <v>6.0999999999999999E-2</v>
      </c>
      <c r="Q6">
        <v>4.8000000000000001E-2</v>
      </c>
      <c r="R6">
        <v>0</v>
      </c>
      <c r="S6" t="s">
        <v>641</v>
      </c>
      <c r="T6">
        <v>134.94</v>
      </c>
      <c r="U6">
        <v>0</v>
      </c>
      <c r="V6">
        <v>0</v>
      </c>
      <c r="W6">
        <v>0</v>
      </c>
      <c r="X6">
        <v>0</v>
      </c>
      <c r="Y6">
        <v>1.0999999999999999E-2</v>
      </c>
      <c r="Z6">
        <v>0.98899999999999999</v>
      </c>
    </row>
    <row r="7" spans="1:26" x14ac:dyDescent="0.25">
      <c r="A7" t="s">
        <v>182</v>
      </c>
      <c r="B7">
        <v>448</v>
      </c>
      <c r="C7" t="s">
        <v>640</v>
      </c>
      <c r="D7">
        <v>52.8</v>
      </c>
      <c r="E7">
        <v>10.42</v>
      </c>
      <c r="F7">
        <v>5501759.9999999991</v>
      </c>
      <c r="G7">
        <v>2.431</v>
      </c>
      <c r="H7">
        <v>10</v>
      </c>
      <c r="I7">
        <v>2263040.2000000002</v>
      </c>
      <c r="J7">
        <v>153</v>
      </c>
      <c r="K7">
        <v>6.8000000000000005E-2</v>
      </c>
      <c r="L7">
        <v>0.2</v>
      </c>
      <c r="M7">
        <v>153</v>
      </c>
      <c r="N7">
        <v>6.8000000000000005E-2</v>
      </c>
      <c r="O7">
        <v>178</v>
      </c>
      <c r="P7">
        <v>3.1E-2</v>
      </c>
      <c r="Q7">
        <v>4.53E-2</v>
      </c>
      <c r="R7">
        <v>0</v>
      </c>
      <c r="S7" t="s">
        <v>641</v>
      </c>
      <c r="T7">
        <v>4.25</v>
      </c>
      <c r="U7">
        <v>0</v>
      </c>
      <c r="V7">
        <v>0</v>
      </c>
      <c r="W7">
        <v>0</v>
      </c>
      <c r="X7">
        <v>0</v>
      </c>
      <c r="Y7">
        <v>7.0000000000000001E-3</v>
      </c>
      <c r="Z7">
        <v>0.99299999999999999</v>
      </c>
    </row>
    <row r="8" spans="1:26" x14ac:dyDescent="0.25">
      <c r="A8" t="s">
        <v>658</v>
      </c>
      <c r="B8">
        <v>683</v>
      </c>
      <c r="C8" t="s">
        <v>640</v>
      </c>
      <c r="D8">
        <v>49.6</v>
      </c>
      <c r="E8">
        <v>0.84</v>
      </c>
      <c r="F8">
        <v>416640</v>
      </c>
      <c r="G8">
        <v>1.6E-2</v>
      </c>
      <c r="H8">
        <v>13</v>
      </c>
      <c r="I8">
        <v>25561298</v>
      </c>
      <c r="J8">
        <v>4590</v>
      </c>
      <c r="K8">
        <v>0.18</v>
      </c>
      <c r="L8">
        <v>998.4</v>
      </c>
      <c r="M8">
        <v>3591</v>
      </c>
      <c r="N8">
        <v>0.14000000000000001</v>
      </c>
      <c r="O8">
        <v>1636</v>
      </c>
      <c r="P8">
        <v>6.0999999999999999E-2</v>
      </c>
      <c r="Q8">
        <v>5.4100000000000002E-2</v>
      </c>
      <c r="R8">
        <v>0</v>
      </c>
      <c r="S8" t="s">
        <v>641</v>
      </c>
      <c r="T8">
        <v>98.88</v>
      </c>
      <c r="U8">
        <v>0</v>
      </c>
      <c r="V8">
        <v>0.35599999999999998</v>
      </c>
      <c r="W8">
        <v>0</v>
      </c>
      <c r="X8">
        <v>0</v>
      </c>
      <c r="Y8">
        <v>0.33900000000000002</v>
      </c>
      <c r="Z8">
        <v>0.30499999999999999</v>
      </c>
    </row>
    <row r="9" spans="1:26" x14ac:dyDescent="0.25">
      <c r="A9" t="s">
        <v>68</v>
      </c>
      <c r="B9">
        <v>187</v>
      </c>
      <c r="C9" t="s">
        <v>640</v>
      </c>
      <c r="D9">
        <v>314.60000000000002</v>
      </c>
      <c r="E9">
        <v>1.92</v>
      </c>
      <c r="F9">
        <v>6040320</v>
      </c>
      <c r="G9">
        <v>1.0720000000000001</v>
      </c>
      <c r="H9">
        <v>9</v>
      </c>
      <c r="I9">
        <v>5632473</v>
      </c>
      <c r="J9">
        <v>363</v>
      </c>
      <c r="K9">
        <v>6.4000000000000001E-2</v>
      </c>
      <c r="L9">
        <v>15.8</v>
      </c>
      <c r="M9">
        <v>347</v>
      </c>
      <c r="N9">
        <v>6.2E-2</v>
      </c>
      <c r="O9">
        <v>421</v>
      </c>
      <c r="P9">
        <v>3.1E-2</v>
      </c>
      <c r="Q9">
        <v>4.8000000000000001E-2</v>
      </c>
      <c r="R9">
        <v>-74</v>
      </c>
      <c r="S9" t="s">
        <v>641</v>
      </c>
      <c r="T9">
        <v>28.05</v>
      </c>
      <c r="U9">
        <v>1</v>
      </c>
      <c r="V9">
        <v>0</v>
      </c>
      <c r="W9">
        <v>0</v>
      </c>
      <c r="X9">
        <v>0</v>
      </c>
      <c r="Y9">
        <v>4.0000000000000001E-3</v>
      </c>
      <c r="Z9">
        <v>0.996</v>
      </c>
    </row>
    <row r="10" spans="1:26" x14ac:dyDescent="0.25">
      <c r="A10" t="s">
        <v>319</v>
      </c>
      <c r="B10">
        <v>684</v>
      </c>
      <c r="C10" t="s">
        <v>640</v>
      </c>
      <c r="D10">
        <v>3955.2</v>
      </c>
      <c r="E10">
        <v>3.07</v>
      </c>
      <c r="F10">
        <v>121424639.99999999</v>
      </c>
      <c r="G10">
        <v>2.6269999999999998</v>
      </c>
      <c r="H10">
        <v>10</v>
      </c>
      <c r="I10">
        <v>46213317.399999999</v>
      </c>
      <c r="J10">
        <v>6924</v>
      </c>
      <c r="K10">
        <v>0.15</v>
      </c>
      <c r="L10">
        <v>1017.4</v>
      </c>
      <c r="M10">
        <v>5907</v>
      </c>
      <c r="N10">
        <v>0.128</v>
      </c>
      <c r="O10">
        <v>3663</v>
      </c>
      <c r="P10">
        <v>3.1E-2</v>
      </c>
      <c r="Q10">
        <v>4.53E-2</v>
      </c>
      <c r="R10">
        <v>2244</v>
      </c>
      <c r="S10" t="s">
        <v>641</v>
      </c>
      <c r="T10">
        <v>256.3</v>
      </c>
      <c r="U10">
        <v>0</v>
      </c>
      <c r="V10">
        <v>0.28499999999999998</v>
      </c>
      <c r="W10">
        <v>0</v>
      </c>
      <c r="X10">
        <v>0</v>
      </c>
      <c r="Y10">
        <v>0.26</v>
      </c>
      <c r="Z10">
        <v>0.45500000000000002</v>
      </c>
    </row>
    <row r="11" spans="1:26" x14ac:dyDescent="0.25">
      <c r="A11" t="s">
        <v>97</v>
      </c>
      <c r="B11">
        <v>248</v>
      </c>
      <c r="C11" t="s">
        <v>640</v>
      </c>
      <c r="D11">
        <v>388.1</v>
      </c>
      <c r="E11">
        <v>0.69</v>
      </c>
      <c r="F11">
        <v>2677890</v>
      </c>
      <c r="G11">
        <v>0.60499999999999998</v>
      </c>
      <c r="H11">
        <v>11</v>
      </c>
      <c r="I11">
        <v>4427443.7</v>
      </c>
      <c r="J11">
        <v>305</v>
      </c>
      <c r="K11">
        <v>6.9000000000000006E-2</v>
      </c>
      <c r="L11">
        <v>8.1999999999999993</v>
      </c>
      <c r="M11">
        <v>296</v>
      </c>
      <c r="N11">
        <v>6.7000000000000004E-2</v>
      </c>
      <c r="O11">
        <v>314</v>
      </c>
      <c r="P11">
        <v>5.2999999999999999E-2</v>
      </c>
      <c r="Q11">
        <v>4.8000000000000001E-2</v>
      </c>
      <c r="R11">
        <v>-17</v>
      </c>
      <c r="S11" t="s">
        <v>641</v>
      </c>
      <c r="T11">
        <v>12.07</v>
      </c>
      <c r="U11">
        <v>0</v>
      </c>
      <c r="V11">
        <v>0</v>
      </c>
      <c r="W11">
        <v>0</v>
      </c>
      <c r="X11">
        <v>0</v>
      </c>
      <c r="Y11">
        <v>2.5999999999999999E-2</v>
      </c>
      <c r="Z11">
        <v>0.97399999999999998</v>
      </c>
    </row>
    <row r="12" spans="1:26" x14ac:dyDescent="0.25">
      <c r="A12" t="s">
        <v>183</v>
      </c>
      <c r="B12">
        <v>450</v>
      </c>
      <c r="C12" t="s">
        <v>640</v>
      </c>
      <c r="D12">
        <v>10.7</v>
      </c>
      <c r="E12">
        <v>3.66</v>
      </c>
      <c r="F12">
        <v>391620</v>
      </c>
      <c r="G12">
        <v>0.501</v>
      </c>
      <c r="H12">
        <v>10</v>
      </c>
      <c r="I12">
        <v>782043.3</v>
      </c>
      <c r="J12">
        <v>75</v>
      </c>
      <c r="K12">
        <v>9.6000000000000002E-2</v>
      </c>
      <c r="L12">
        <v>0.1</v>
      </c>
      <c r="M12">
        <v>75</v>
      </c>
      <c r="N12">
        <v>9.6000000000000002E-2</v>
      </c>
      <c r="O12">
        <v>52</v>
      </c>
      <c r="P12">
        <v>3.1E-2</v>
      </c>
      <c r="Q12">
        <v>4.53E-2</v>
      </c>
      <c r="R12">
        <v>23</v>
      </c>
      <c r="S12" t="s">
        <v>641</v>
      </c>
      <c r="T12">
        <v>1.47</v>
      </c>
      <c r="U12">
        <v>0</v>
      </c>
      <c r="V12">
        <v>0</v>
      </c>
      <c r="W12">
        <v>0</v>
      </c>
      <c r="X12">
        <v>0</v>
      </c>
      <c r="Y12">
        <v>0</v>
      </c>
      <c r="Z12">
        <v>1</v>
      </c>
    </row>
    <row r="13" spans="1:26" x14ac:dyDescent="0.25">
      <c r="A13" t="s">
        <v>320</v>
      </c>
      <c r="B13">
        <v>685</v>
      </c>
      <c r="C13" t="s">
        <v>640</v>
      </c>
      <c r="D13">
        <v>4.7</v>
      </c>
      <c r="E13">
        <v>4.2</v>
      </c>
      <c r="F13">
        <v>197400.00000000003</v>
      </c>
      <c r="G13">
        <v>0.97499999999999998</v>
      </c>
      <c r="H13">
        <v>14</v>
      </c>
      <c r="I13">
        <v>202551.4</v>
      </c>
      <c r="J13">
        <v>12</v>
      </c>
      <c r="K13">
        <v>5.8999999999999997E-2</v>
      </c>
      <c r="L13">
        <v>0.5</v>
      </c>
      <c r="M13">
        <v>12</v>
      </c>
      <c r="N13">
        <v>5.8999999999999997E-2</v>
      </c>
      <c r="O13">
        <v>20</v>
      </c>
      <c r="P13">
        <v>6.0999999999999999E-2</v>
      </c>
      <c r="Q13">
        <v>7.3999999999999996E-2</v>
      </c>
      <c r="R13">
        <v>0</v>
      </c>
      <c r="S13" t="s">
        <v>641</v>
      </c>
      <c r="T13">
        <v>1.52</v>
      </c>
      <c r="U13">
        <v>0</v>
      </c>
      <c r="V13">
        <v>0</v>
      </c>
      <c r="W13">
        <v>0</v>
      </c>
      <c r="X13">
        <v>0</v>
      </c>
      <c r="Y13">
        <v>0</v>
      </c>
      <c r="Z13">
        <v>1</v>
      </c>
    </row>
    <row r="14" spans="1:26" x14ac:dyDescent="0.25">
      <c r="A14" t="s">
        <v>300</v>
      </c>
      <c r="B14">
        <v>658</v>
      </c>
      <c r="C14" t="s">
        <v>640</v>
      </c>
      <c r="D14">
        <v>6.5</v>
      </c>
      <c r="E14">
        <v>3.85</v>
      </c>
      <c r="F14">
        <v>250250.00000000003</v>
      </c>
      <c r="G14">
        <v>2.2730000000000001</v>
      </c>
      <c r="H14">
        <v>10</v>
      </c>
      <c r="I14">
        <v>110078.7</v>
      </c>
      <c r="J14">
        <v>6.5</v>
      </c>
      <c r="K14">
        <v>5.8999999999999997E-2</v>
      </c>
      <c r="L14">
        <v>0.4</v>
      </c>
      <c r="M14">
        <v>6.2</v>
      </c>
      <c r="N14">
        <v>5.6000000000000001E-2</v>
      </c>
      <c r="O14">
        <v>8.6</v>
      </c>
      <c r="P14">
        <v>3.1E-2</v>
      </c>
      <c r="Q14">
        <v>4.53E-2</v>
      </c>
      <c r="R14">
        <v>-2</v>
      </c>
      <c r="S14" t="s">
        <v>641</v>
      </c>
      <c r="T14">
        <v>0.69</v>
      </c>
      <c r="U14">
        <v>2</v>
      </c>
      <c r="V14">
        <v>0</v>
      </c>
      <c r="W14">
        <v>0</v>
      </c>
      <c r="X14">
        <v>0</v>
      </c>
      <c r="Y14">
        <v>0</v>
      </c>
      <c r="Z14">
        <v>1</v>
      </c>
    </row>
    <row r="15" spans="1:26" x14ac:dyDescent="0.25">
      <c r="A15" t="s">
        <v>351</v>
      </c>
      <c r="B15">
        <v>739</v>
      </c>
      <c r="C15" t="s">
        <v>640</v>
      </c>
      <c r="D15">
        <v>116.4</v>
      </c>
      <c r="E15">
        <v>2.0499999999999998</v>
      </c>
      <c r="F15">
        <v>2386200</v>
      </c>
      <c r="G15">
        <v>2.2570000000000001</v>
      </c>
      <c r="H15">
        <v>9</v>
      </c>
      <c r="I15">
        <v>1057309.8</v>
      </c>
      <c r="J15">
        <v>101</v>
      </c>
      <c r="K15">
        <v>9.6000000000000002E-2</v>
      </c>
      <c r="L15">
        <v>5.4</v>
      </c>
      <c r="M15">
        <v>96</v>
      </c>
      <c r="N15">
        <v>9.0999999999999998E-2</v>
      </c>
      <c r="O15">
        <v>86</v>
      </c>
      <c r="P15">
        <v>5.2999999999999999E-2</v>
      </c>
      <c r="Q15">
        <v>4.8000000000000001E-2</v>
      </c>
      <c r="R15">
        <v>10</v>
      </c>
      <c r="S15" t="s">
        <v>641</v>
      </c>
      <c r="T15">
        <v>8.01</v>
      </c>
      <c r="U15">
        <v>0</v>
      </c>
      <c r="V15">
        <v>0</v>
      </c>
      <c r="W15">
        <v>0</v>
      </c>
      <c r="X15">
        <v>0</v>
      </c>
      <c r="Y15">
        <v>6.6000000000000003E-2</v>
      </c>
      <c r="Z15">
        <v>0.93400000000000005</v>
      </c>
    </row>
    <row r="16" spans="1:26" x14ac:dyDescent="0.25">
      <c r="A16" t="s">
        <v>6</v>
      </c>
      <c r="B16">
        <v>32</v>
      </c>
      <c r="C16" t="s">
        <v>640</v>
      </c>
      <c r="D16">
        <v>20.7</v>
      </c>
      <c r="E16">
        <v>0.72</v>
      </c>
      <c r="F16">
        <v>149039.99999999997</v>
      </c>
      <c r="G16">
        <v>0.191</v>
      </c>
      <c r="H16">
        <v>9</v>
      </c>
      <c r="I16">
        <v>780754.5</v>
      </c>
      <c r="J16">
        <v>46</v>
      </c>
      <c r="K16">
        <v>5.8999999999999997E-2</v>
      </c>
      <c r="L16">
        <v>0.6</v>
      </c>
      <c r="M16">
        <v>46</v>
      </c>
      <c r="N16">
        <v>5.8999999999999997E-2</v>
      </c>
      <c r="O16">
        <v>51</v>
      </c>
      <c r="P16">
        <v>5.2999999999999999E-2</v>
      </c>
      <c r="Q16">
        <v>4.8000000000000001E-2</v>
      </c>
      <c r="R16">
        <v>0</v>
      </c>
      <c r="S16" t="s">
        <v>641</v>
      </c>
      <c r="T16">
        <v>2.12</v>
      </c>
      <c r="U16">
        <v>0</v>
      </c>
      <c r="V16">
        <v>0</v>
      </c>
      <c r="W16">
        <v>0</v>
      </c>
      <c r="X16">
        <v>0</v>
      </c>
      <c r="Y16">
        <v>0</v>
      </c>
      <c r="Z16">
        <v>1</v>
      </c>
    </row>
    <row r="17" spans="1:26" x14ac:dyDescent="0.25">
      <c r="A17" t="s">
        <v>457</v>
      </c>
      <c r="B17">
        <v>934</v>
      </c>
      <c r="C17" t="s">
        <v>640</v>
      </c>
      <c r="D17">
        <v>9.8000000000000007</v>
      </c>
      <c r="E17">
        <v>0.65</v>
      </c>
      <c r="F17">
        <v>63700.000000000007</v>
      </c>
      <c r="G17">
        <v>0.13700000000000001</v>
      </c>
      <c r="H17">
        <v>9</v>
      </c>
      <c r="I17">
        <v>463461.3</v>
      </c>
      <c r="J17">
        <v>18</v>
      </c>
      <c r="K17">
        <v>3.9E-2</v>
      </c>
      <c r="L17">
        <v>0</v>
      </c>
      <c r="M17">
        <v>18</v>
      </c>
      <c r="N17">
        <v>3.9E-2</v>
      </c>
      <c r="O17">
        <v>30</v>
      </c>
      <c r="P17">
        <v>5.2999999999999999E-2</v>
      </c>
      <c r="Q17">
        <v>4.8000000000000001E-2</v>
      </c>
      <c r="R17">
        <v>0</v>
      </c>
      <c r="S17" t="s">
        <v>641</v>
      </c>
      <c r="T17">
        <v>1.68</v>
      </c>
      <c r="U17">
        <v>0</v>
      </c>
      <c r="V17">
        <v>0</v>
      </c>
      <c r="W17">
        <v>0</v>
      </c>
      <c r="X17">
        <v>0</v>
      </c>
      <c r="Y17">
        <v>0</v>
      </c>
      <c r="Z17">
        <v>1</v>
      </c>
    </row>
    <row r="18" spans="1:26" x14ac:dyDescent="0.25">
      <c r="A18" t="s">
        <v>352</v>
      </c>
      <c r="B18">
        <v>740</v>
      </c>
      <c r="C18" t="s">
        <v>640</v>
      </c>
      <c r="D18">
        <v>31</v>
      </c>
      <c r="E18">
        <v>5.53</v>
      </c>
      <c r="F18">
        <v>1714300</v>
      </c>
      <c r="G18">
        <v>2.7149999999999999</v>
      </c>
      <c r="H18">
        <v>10</v>
      </c>
      <c r="I18">
        <v>631477.69999999995</v>
      </c>
      <c r="J18">
        <v>56</v>
      </c>
      <c r="K18">
        <v>8.7999999999999995E-2</v>
      </c>
      <c r="L18">
        <v>16.5</v>
      </c>
      <c r="M18">
        <v>39</v>
      </c>
      <c r="N18">
        <v>6.2E-2</v>
      </c>
      <c r="O18">
        <v>50</v>
      </c>
      <c r="P18">
        <v>3.1E-2</v>
      </c>
      <c r="Q18">
        <v>4.53E-2</v>
      </c>
      <c r="R18">
        <v>-11</v>
      </c>
      <c r="S18" t="s">
        <v>641</v>
      </c>
      <c r="T18">
        <v>4.2</v>
      </c>
      <c r="U18">
        <v>1</v>
      </c>
      <c r="V18">
        <v>0</v>
      </c>
      <c r="W18">
        <v>0</v>
      </c>
      <c r="X18">
        <v>0</v>
      </c>
      <c r="Y18">
        <v>0</v>
      </c>
      <c r="Z18">
        <v>1</v>
      </c>
    </row>
    <row r="19" spans="1:26" x14ac:dyDescent="0.25">
      <c r="A19" t="s">
        <v>399</v>
      </c>
      <c r="B19">
        <v>830</v>
      </c>
      <c r="C19" t="s">
        <v>640</v>
      </c>
      <c r="D19">
        <v>88.1</v>
      </c>
      <c r="E19">
        <v>4.59</v>
      </c>
      <c r="F19">
        <v>4043789.9999999995</v>
      </c>
      <c r="G19">
        <v>2.5000000000000001E-2</v>
      </c>
      <c r="H19">
        <v>10</v>
      </c>
      <c r="I19">
        <v>162012001.59999999</v>
      </c>
      <c r="J19">
        <v>16505</v>
      </c>
      <c r="K19">
        <v>0.10199999999999999</v>
      </c>
      <c r="L19">
        <v>1457.8</v>
      </c>
      <c r="M19">
        <v>15047</v>
      </c>
      <c r="N19">
        <v>9.2999999999999999E-2</v>
      </c>
      <c r="O19">
        <v>9288</v>
      </c>
      <c r="P19">
        <v>3.1E-2</v>
      </c>
      <c r="Q19">
        <v>4.53E-2</v>
      </c>
      <c r="R19">
        <v>5759</v>
      </c>
      <c r="S19" t="s">
        <v>641</v>
      </c>
      <c r="T19">
        <v>693.47</v>
      </c>
      <c r="U19">
        <v>0</v>
      </c>
      <c r="V19">
        <v>7.3999999999999996E-2</v>
      </c>
      <c r="W19">
        <v>2E-3</v>
      </c>
      <c r="X19">
        <v>0</v>
      </c>
      <c r="Y19">
        <v>5.3999999999999999E-2</v>
      </c>
      <c r="Z19">
        <v>0.87</v>
      </c>
    </row>
    <row r="20" spans="1:26" x14ac:dyDescent="0.25">
      <c r="A20" t="s">
        <v>353</v>
      </c>
      <c r="B20">
        <v>741</v>
      </c>
      <c r="C20" t="s">
        <v>640</v>
      </c>
      <c r="D20">
        <v>8.6</v>
      </c>
      <c r="E20">
        <v>2.73</v>
      </c>
      <c r="F20">
        <v>234779.99999999997</v>
      </c>
      <c r="G20">
        <v>3.101</v>
      </c>
      <c r="H20">
        <v>9</v>
      </c>
      <c r="I20">
        <v>75711.600000000006</v>
      </c>
      <c r="J20">
        <v>19</v>
      </c>
      <c r="K20">
        <v>0.245</v>
      </c>
      <c r="L20">
        <v>1</v>
      </c>
      <c r="M20">
        <v>18</v>
      </c>
      <c r="N20">
        <v>0.23799999999999999</v>
      </c>
      <c r="O20">
        <v>6.4</v>
      </c>
      <c r="P20">
        <v>5.2999999999999999E-2</v>
      </c>
      <c r="Q20">
        <v>4.8000000000000001E-2</v>
      </c>
      <c r="R20">
        <v>11</v>
      </c>
      <c r="S20" t="s">
        <v>641</v>
      </c>
      <c r="T20">
        <v>0.54</v>
      </c>
      <c r="U20" t="s">
        <v>650</v>
      </c>
      <c r="V20">
        <v>0</v>
      </c>
      <c r="W20">
        <v>0</v>
      </c>
      <c r="X20">
        <v>0</v>
      </c>
      <c r="Y20">
        <v>0.70099999999999996</v>
      </c>
      <c r="Z20">
        <v>0.29899999999999999</v>
      </c>
    </row>
    <row r="21" spans="1:26" x14ac:dyDescent="0.25">
      <c r="A21" t="s">
        <v>672</v>
      </c>
      <c r="B21">
        <v>1115</v>
      </c>
      <c r="C21" t="s">
        <v>640</v>
      </c>
      <c r="D21">
        <v>124.6</v>
      </c>
      <c r="E21">
        <v>0.5</v>
      </c>
      <c r="F21">
        <v>623000</v>
      </c>
      <c r="G21">
        <v>0.30099999999999999</v>
      </c>
      <c r="H21">
        <v>17</v>
      </c>
      <c r="I21">
        <v>2070937.9</v>
      </c>
      <c r="J21">
        <v>152</v>
      </c>
      <c r="K21">
        <v>7.2999999999999995E-2</v>
      </c>
      <c r="L21">
        <v>2.8</v>
      </c>
      <c r="M21">
        <v>149</v>
      </c>
      <c r="N21">
        <v>7.1999999999999995E-2</v>
      </c>
      <c r="O21" t="s">
        <v>2352</v>
      </c>
      <c r="P21">
        <v>5.2999999999999999E-2</v>
      </c>
      <c r="Q21">
        <v>4.8000000000000001E-2</v>
      </c>
      <c r="R21">
        <v>0</v>
      </c>
      <c r="S21" t="s">
        <v>641</v>
      </c>
      <c r="T21">
        <v>6.97</v>
      </c>
      <c r="U21">
        <v>0</v>
      </c>
      <c r="V21">
        <v>0</v>
      </c>
      <c r="W21">
        <v>0</v>
      </c>
      <c r="X21">
        <v>0</v>
      </c>
      <c r="Y21">
        <v>0</v>
      </c>
      <c r="Z21">
        <v>1</v>
      </c>
    </row>
    <row r="22" spans="1:26" x14ac:dyDescent="0.25">
      <c r="A22" t="s">
        <v>184</v>
      </c>
      <c r="B22">
        <v>451</v>
      </c>
      <c r="C22" t="s">
        <v>640</v>
      </c>
      <c r="D22">
        <v>75.099999999999994</v>
      </c>
      <c r="E22">
        <v>1.84</v>
      </c>
      <c r="F22">
        <v>1381840</v>
      </c>
      <c r="G22">
        <v>4.0000000000000001E-3</v>
      </c>
      <c r="H22">
        <v>9</v>
      </c>
      <c r="I22">
        <v>375745221.39999998</v>
      </c>
      <c r="J22">
        <v>26927</v>
      </c>
      <c r="K22">
        <v>7.1999999999999995E-2</v>
      </c>
      <c r="L22">
        <v>754.8</v>
      </c>
      <c r="M22">
        <v>26172</v>
      </c>
      <c r="N22">
        <v>7.0000000000000007E-2</v>
      </c>
      <c r="O22">
        <v>21645</v>
      </c>
      <c r="P22">
        <v>3.1E-2</v>
      </c>
      <c r="Q22">
        <v>4.8000000000000001E-2</v>
      </c>
      <c r="R22">
        <v>0</v>
      </c>
      <c r="S22" t="s">
        <v>641</v>
      </c>
      <c r="T22">
        <v>897.34</v>
      </c>
      <c r="U22">
        <v>0</v>
      </c>
      <c r="V22">
        <v>3.1E-2</v>
      </c>
      <c r="W22">
        <v>0</v>
      </c>
      <c r="X22">
        <v>2.3E-2</v>
      </c>
      <c r="Y22">
        <v>5.8999999999999997E-2</v>
      </c>
      <c r="Z22">
        <v>0.88800000000000001</v>
      </c>
    </row>
    <row r="23" spans="1:26" x14ac:dyDescent="0.25">
      <c r="A23" t="s">
        <v>657</v>
      </c>
      <c r="B23">
        <v>654</v>
      </c>
      <c r="C23" t="s">
        <v>640</v>
      </c>
      <c r="D23">
        <v>19.7</v>
      </c>
      <c r="E23">
        <v>0.65</v>
      </c>
      <c r="F23">
        <v>128050</v>
      </c>
      <c r="G23">
        <v>0.21299999999999999</v>
      </c>
      <c r="H23">
        <v>13</v>
      </c>
      <c r="I23">
        <v>601131.5</v>
      </c>
      <c r="J23">
        <v>84</v>
      </c>
      <c r="K23">
        <v>0.14000000000000001</v>
      </c>
      <c r="L23">
        <v>0.7</v>
      </c>
      <c r="M23">
        <v>84</v>
      </c>
      <c r="N23">
        <v>0.14000000000000001</v>
      </c>
      <c r="O23">
        <v>43</v>
      </c>
      <c r="P23">
        <v>6.0999999999999999E-2</v>
      </c>
      <c r="Q23">
        <v>5.4100000000000002E-2</v>
      </c>
      <c r="R23">
        <v>0</v>
      </c>
      <c r="S23" t="s">
        <v>641</v>
      </c>
      <c r="T23">
        <v>2.2200000000000002</v>
      </c>
      <c r="U23">
        <v>0</v>
      </c>
      <c r="V23">
        <v>0</v>
      </c>
      <c r="W23">
        <v>0</v>
      </c>
      <c r="X23">
        <v>0</v>
      </c>
      <c r="Y23">
        <v>0</v>
      </c>
      <c r="Z23">
        <v>1</v>
      </c>
    </row>
    <row r="24" spans="1:26" x14ac:dyDescent="0.25">
      <c r="A24" t="s">
        <v>98</v>
      </c>
      <c r="B24">
        <v>252</v>
      </c>
      <c r="C24" t="s">
        <v>640</v>
      </c>
      <c r="D24">
        <v>7.6</v>
      </c>
      <c r="E24">
        <v>1.25</v>
      </c>
      <c r="F24">
        <v>95000</v>
      </c>
      <c r="G24">
        <v>0.13200000000000001</v>
      </c>
      <c r="H24">
        <v>13</v>
      </c>
      <c r="I24">
        <v>718656.2</v>
      </c>
      <c r="J24">
        <v>41</v>
      </c>
      <c r="K24">
        <v>5.7000000000000002E-2</v>
      </c>
      <c r="L24">
        <v>4</v>
      </c>
      <c r="M24">
        <v>37</v>
      </c>
      <c r="N24">
        <v>5.0999999999999997E-2</v>
      </c>
      <c r="O24">
        <v>50</v>
      </c>
      <c r="P24">
        <v>6.0999999999999999E-2</v>
      </c>
      <c r="Q24">
        <v>5.4100000000000002E-2</v>
      </c>
      <c r="R24">
        <v>-12</v>
      </c>
      <c r="S24" t="s">
        <v>641</v>
      </c>
      <c r="T24">
        <v>1.47</v>
      </c>
      <c r="U24">
        <v>0</v>
      </c>
      <c r="V24">
        <v>0</v>
      </c>
      <c r="W24">
        <v>0</v>
      </c>
      <c r="X24">
        <v>0</v>
      </c>
      <c r="Y24">
        <v>0</v>
      </c>
      <c r="Z24">
        <v>1</v>
      </c>
    </row>
    <row r="25" spans="1:26" x14ac:dyDescent="0.25">
      <c r="A25" t="s">
        <v>301</v>
      </c>
      <c r="B25">
        <v>659</v>
      </c>
      <c r="C25" t="s">
        <v>640</v>
      </c>
      <c r="D25">
        <v>4.9000000000000004</v>
      </c>
      <c r="E25">
        <v>0.62</v>
      </c>
      <c r="F25">
        <v>30380.000000000004</v>
      </c>
      <c r="G25">
        <v>7.4999999999999997E-2</v>
      </c>
      <c r="H25">
        <v>9</v>
      </c>
      <c r="I25">
        <v>404443.5</v>
      </c>
      <c r="J25">
        <v>46</v>
      </c>
      <c r="K25">
        <v>0.115</v>
      </c>
      <c r="L25">
        <v>2.5</v>
      </c>
      <c r="M25">
        <v>44</v>
      </c>
      <c r="N25">
        <v>0.109</v>
      </c>
      <c r="O25">
        <v>25</v>
      </c>
      <c r="P25">
        <v>5.2999999999999999E-2</v>
      </c>
      <c r="Q25">
        <v>4.8000000000000001E-2</v>
      </c>
      <c r="R25">
        <v>19</v>
      </c>
      <c r="S25" t="s">
        <v>641</v>
      </c>
      <c r="T25">
        <v>2.86</v>
      </c>
      <c r="U25">
        <v>0</v>
      </c>
      <c r="V25">
        <v>0</v>
      </c>
      <c r="W25">
        <v>0</v>
      </c>
      <c r="X25">
        <v>0</v>
      </c>
      <c r="Y25">
        <v>0</v>
      </c>
      <c r="Z25">
        <v>1</v>
      </c>
    </row>
    <row r="26" spans="1:26" x14ac:dyDescent="0.25">
      <c r="A26" t="s">
        <v>400</v>
      </c>
      <c r="B26">
        <v>832</v>
      </c>
      <c r="C26" t="s">
        <v>640</v>
      </c>
      <c r="D26">
        <v>6</v>
      </c>
      <c r="E26">
        <v>1.46</v>
      </c>
      <c r="F26">
        <v>87600</v>
      </c>
      <c r="G26">
        <v>0.255</v>
      </c>
      <c r="H26">
        <v>9</v>
      </c>
      <c r="I26">
        <v>343836.5</v>
      </c>
      <c r="J26">
        <v>30</v>
      </c>
      <c r="K26">
        <v>8.7999999999999995E-2</v>
      </c>
      <c r="L26">
        <v>0.4</v>
      </c>
      <c r="M26">
        <v>30</v>
      </c>
      <c r="N26">
        <v>8.6999999999999994E-2</v>
      </c>
      <c r="O26">
        <v>23</v>
      </c>
      <c r="P26">
        <v>5.2999999999999999E-2</v>
      </c>
      <c r="Q26">
        <v>4.8000000000000001E-2</v>
      </c>
      <c r="R26">
        <v>0</v>
      </c>
      <c r="S26" t="s">
        <v>641</v>
      </c>
      <c r="T26">
        <v>1.25</v>
      </c>
      <c r="U26">
        <v>0</v>
      </c>
      <c r="V26">
        <v>0</v>
      </c>
      <c r="W26">
        <v>0</v>
      </c>
      <c r="X26">
        <v>0</v>
      </c>
      <c r="Y26">
        <v>0</v>
      </c>
      <c r="Z26">
        <v>1</v>
      </c>
    </row>
    <row r="27" spans="1:26" x14ac:dyDescent="0.25">
      <c r="A27" t="s">
        <v>252</v>
      </c>
      <c r="B27">
        <v>555</v>
      </c>
      <c r="C27" t="s">
        <v>640</v>
      </c>
      <c r="D27">
        <v>9.6999999999999993</v>
      </c>
      <c r="E27">
        <v>0.66</v>
      </c>
      <c r="F27">
        <v>64020</v>
      </c>
      <c r="G27">
        <v>9.7000000000000003E-2</v>
      </c>
      <c r="H27">
        <v>9</v>
      </c>
      <c r="I27">
        <v>661164.5</v>
      </c>
      <c r="J27">
        <v>54</v>
      </c>
      <c r="K27">
        <v>8.1000000000000003E-2</v>
      </c>
      <c r="L27">
        <v>9.6999999999999993</v>
      </c>
      <c r="M27">
        <v>44</v>
      </c>
      <c r="N27">
        <v>6.7000000000000004E-2</v>
      </c>
      <c r="O27">
        <v>41</v>
      </c>
      <c r="P27">
        <v>5.2999999999999999E-2</v>
      </c>
      <c r="Q27">
        <v>4.8000000000000001E-2</v>
      </c>
      <c r="R27">
        <v>3</v>
      </c>
      <c r="S27" t="s">
        <v>641</v>
      </c>
      <c r="T27">
        <v>7.17</v>
      </c>
      <c r="U27">
        <v>0</v>
      </c>
      <c r="V27">
        <v>0</v>
      </c>
      <c r="W27">
        <v>0</v>
      </c>
      <c r="X27">
        <v>0</v>
      </c>
      <c r="Y27">
        <v>0</v>
      </c>
      <c r="Z27">
        <v>1</v>
      </c>
    </row>
    <row r="28" spans="1:26" x14ac:dyDescent="0.25">
      <c r="A28" t="s">
        <v>354</v>
      </c>
      <c r="B28">
        <v>742</v>
      </c>
      <c r="C28" t="s">
        <v>640</v>
      </c>
      <c r="D28">
        <v>12.1</v>
      </c>
      <c r="E28">
        <v>1.28</v>
      </c>
      <c r="F28">
        <v>154880</v>
      </c>
      <c r="G28">
        <v>0.105</v>
      </c>
      <c r="H28">
        <v>13</v>
      </c>
      <c r="I28">
        <v>1475405.7</v>
      </c>
      <c r="J28">
        <v>101</v>
      </c>
      <c r="K28">
        <v>6.8000000000000005E-2</v>
      </c>
      <c r="L28">
        <v>5.0999999999999996</v>
      </c>
      <c r="M28">
        <v>96</v>
      </c>
      <c r="N28">
        <v>6.5000000000000002E-2</v>
      </c>
      <c r="O28">
        <v>101</v>
      </c>
      <c r="P28">
        <v>6.0999999999999999E-2</v>
      </c>
      <c r="Q28">
        <v>5.4100000000000002E-2</v>
      </c>
      <c r="R28">
        <v>-5</v>
      </c>
      <c r="S28" t="s">
        <v>641</v>
      </c>
      <c r="T28">
        <v>11.92</v>
      </c>
      <c r="U28">
        <v>1</v>
      </c>
      <c r="V28">
        <v>0</v>
      </c>
      <c r="W28">
        <v>0</v>
      </c>
      <c r="X28">
        <v>0</v>
      </c>
      <c r="Y28">
        <v>0.23</v>
      </c>
      <c r="Z28">
        <v>0.77</v>
      </c>
    </row>
    <row r="29" spans="1:26" x14ac:dyDescent="0.25">
      <c r="A29" t="s">
        <v>401</v>
      </c>
      <c r="B29">
        <v>834</v>
      </c>
      <c r="C29" t="s">
        <v>640</v>
      </c>
      <c r="D29">
        <v>2.2000000000000002</v>
      </c>
      <c r="E29">
        <v>2.25</v>
      </c>
      <c r="F29">
        <v>49500</v>
      </c>
      <c r="G29">
        <v>0.309</v>
      </c>
      <c r="H29">
        <v>9</v>
      </c>
      <c r="I29">
        <v>159983.9</v>
      </c>
      <c r="J29">
        <v>13</v>
      </c>
      <c r="K29">
        <v>8.2000000000000003E-2</v>
      </c>
      <c r="L29">
        <v>2.5</v>
      </c>
      <c r="M29">
        <v>11</v>
      </c>
      <c r="N29">
        <v>6.9000000000000006E-2</v>
      </c>
      <c r="O29">
        <v>11</v>
      </c>
      <c r="P29">
        <v>5.2999999999999999E-2</v>
      </c>
      <c r="Q29">
        <v>4.8000000000000001E-2</v>
      </c>
      <c r="R29">
        <v>0</v>
      </c>
      <c r="S29" t="s">
        <v>641</v>
      </c>
      <c r="T29">
        <v>0.64</v>
      </c>
      <c r="U29">
        <v>0</v>
      </c>
      <c r="V29">
        <v>0</v>
      </c>
      <c r="W29">
        <v>0</v>
      </c>
      <c r="X29">
        <v>0</v>
      </c>
      <c r="Y29">
        <v>0</v>
      </c>
      <c r="Z29">
        <v>1</v>
      </c>
    </row>
    <row r="30" spans="1:26" x14ac:dyDescent="0.25">
      <c r="A30" t="s">
        <v>99</v>
      </c>
      <c r="B30">
        <v>255</v>
      </c>
      <c r="C30" t="s">
        <v>640</v>
      </c>
      <c r="D30">
        <v>12.6</v>
      </c>
      <c r="E30">
        <v>1.24</v>
      </c>
      <c r="F30">
        <v>156240</v>
      </c>
      <c r="G30">
        <v>9.9000000000000005E-2</v>
      </c>
      <c r="H30">
        <v>9</v>
      </c>
      <c r="I30">
        <v>1580280.6</v>
      </c>
      <c r="J30">
        <v>164</v>
      </c>
      <c r="K30">
        <v>0.104</v>
      </c>
      <c r="L30">
        <v>3.5</v>
      </c>
      <c r="M30">
        <v>161</v>
      </c>
      <c r="N30">
        <v>0.10199999999999999</v>
      </c>
      <c r="O30">
        <v>99</v>
      </c>
      <c r="P30">
        <v>5.2999999999999999E-2</v>
      </c>
      <c r="Q30">
        <v>4.8000000000000001E-2</v>
      </c>
      <c r="R30">
        <v>61</v>
      </c>
      <c r="S30" t="s">
        <v>641</v>
      </c>
      <c r="T30">
        <v>2.85</v>
      </c>
      <c r="U30">
        <v>4</v>
      </c>
      <c r="V30">
        <v>0</v>
      </c>
      <c r="W30">
        <v>0</v>
      </c>
      <c r="X30">
        <v>0</v>
      </c>
      <c r="Y30">
        <v>0.16800000000000001</v>
      </c>
      <c r="Z30">
        <v>0.83199999999999996</v>
      </c>
    </row>
    <row r="31" spans="1:26" x14ac:dyDescent="0.25">
      <c r="A31" t="s">
        <v>682</v>
      </c>
      <c r="B31">
        <v>3102</v>
      </c>
      <c r="C31" t="s">
        <v>640</v>
      </c>
      <c r="D31">
        <v>2.6</v>
      </c>
      <c r="E31">
        <v>2.0099999999999998</v>
      </c>
      <c r="F31">
        <v>52260</v>
      </c>
      <c r="G31">
        <v>6.5000000000000002E-2</v>
      </c>
      <c r="H31">
        <v>9</v>
      </c>
      <c r="I31">
        <v>799038.5</v>
      </c>
      <c r="J31">
        <v>58</v>
      </c>
      <c r="K31">
        <v>7.2999999999999995E-2</v>
      </c>
      <c r="L31">
        <v>0.1</v>
      </c>
      <c r="M31">
        <v>58</v>
      </c>
      <c r="N31">
        <v>7.2999999999999995E-2</v>
      </c>
      <c r="O31">
        <v>49</v>
      </c>
      <c r="P31">
        <v>5.2999999999999999E-2</v>
      </c>
      <c r="Q31">
        <v>4.8000000000000001E-2</v>
      </c>
      <c r="R31">
        <v>0</v>
      </c>
      <c r="S31" t="s">
        <v>641</v>
      </c>
      <c r="T31">
        <v>2.39</v>
      </c>
      <c r="U31">
        <v>0</v>
      </c>
      <c r="V31">
        <v>0</v>
      </c>
      <c r="W31">
        <v>0</v>
      </c>
      <c r="X31">
        <v>0</v>
      </c>
      <c r="Y31">
        <v>0</v>
      </c>
      <c r="Z31">
        <v>1</v>
      </c>
    </row>
    <row r="32" spans="1:26" x14ac:dyDescent="0.25">
      <c r="A32" t="s">
        <v>185</v>
      </c>
      <c r="B32">
        <v>453</v>
      </c>
      <c r="C32" t="s">
        <v>640</v>
      </c>
      <c r="D32">
        <v>198.8</v>
      </c>
      <c r="E32">
        <v>4.9400000000000004</v>
      </c>
      <c r="F32">
        <v>9820720.0000000019</v>
      </c>
      <c r="G32">
        <v>2.4E-2</v>
      </c>
      <c r="H32">
        <v>10</v>
      </c>
      <c r="I32">
        <v>413531985.30000001</v>
      </c>
      <c r="J32">
        <v>26899</v>
      </c>
      <c r="K32">
        <v>6.5000000000000002E-2</v>
      </c>
      <c r="L32">
        <v>416.4</v>
      </c>
      <c r="M32">
        <v>26483</v>
      </c>
      <c r="N32">
        <v>6.4000000000000001E-2</v>
      </c>
      <c r="O32">
        <v>23685</v>
      </c>
      <c r="P32">
        <v>3.1E-2</v>
      </c>
      <c r="Q32">
        <v>4.53E-2</v>
      </c>
      <c r="R32">
        <v>2798</v>
      </c>
      <c r="S32" t="s">
        <v>641</v>
      </c>
      <c r="T32">
        <v>968.56</v>
      </c>
      <c r="U32">
        <v>0</v>
      </c>
      <c r="V32">
        <v>3.3000000000000002E-2</v>
      </c>
      <c r="W32">
        <v>0</v>
      </c>
      <c r="X32">
        <v>2.1000000000000001E-2</v>
      </c>
      <c r="Y32">
        <v>5.8999999999999997E-2</v>
      </c>
      <c r="Z32">
        <v>0.88700000000000001</v>
      </c>
    </row>
    <row r="33" spans="1:26" x14ac:dyDescent="0.25">
      <c r="A33" t="s">
        <v>661</v>
      </c>
      <c r="B33">
        <v>835</v>
      </c>
      <c r="C33" t="s">
        <v>640</v>
      </c>
      <c r="D33">
        <v>7.8</v>
      </c>
      <c r="E33">
        <v>1</v>
      </c>
      <c r="F33">
        <v>78000</v>
      </c>
      <c r="G33">
        <v>0.53800000000000003</v>
      </c>
      <c r="H33">
        <v>13</v>
      </c>
      <c r="I33">
        <v>145009.70000000001</v>
      </c>
      <c r="J33">
        <v>4.8</v>
      </c>
      <c r="K33">
        <v>3.3000000000000002E-2</v>
      </c>
      <c r="L33">
        <v>0.1</v>
      </c>
      <c r="M33">
        <v>4.8</v>
      </c>
      <c r="N33">
        <v>3.3000000000000002E-2</v>
      </c>
      <c r="O33">
        <v>11</v>
      </c>
      <c r="P33">
        <v>6.0999999999999999E-2</v>
      </c>
      <c r="Q33">
        <v>5.4100000000000002E-2</v>
      </c>
      <c r="R33">
        <v>0</v>
      </c>
      <c r="S33" t="s">
        <v>641</v>
      </c>
      <c r="T33">
        <v>0.8</v>
      </c>
      <c r="U33">
        <v>0</v>
      </c>
      <c r="V33">
        <v>0</v>
      </c>
      <c r="W33">
        <v>0</v>
      </c>
      <c r="X33">
        <v>0</v>
      </c>
      <c r="Y33">
        <v>0</v>
      </c>
      <c r="Z33">
        <v>1</v>
      </c>
    </row>
    <row r="34" spans="1:26" x14ac:dyDescent="0.25">
      <c r="A34" t="s">
        <v>382</v>
      </c>
      <c r="B34">
        <v>793</v>
      </c>
      <c r="C34" t="s">
        <v>640</v>
      </c>
      <c r="D34">
        <v>8.9</v>
      </c>
      <c r="E34">
        <v>1.06</v>
      </c>
      <c r="F34">
        <v>94340.000000000015</v>
      </c>
      <c r="G34">
        <v>0.05</v>
      </c>
      <c r="H34">
        <v>9</v>
      </c>
      <c r="I34">
        <v>1900727.6</v>
      </c>
      <c r="J34">
        <v>172</v>
      </c>
      <c r="K34">
        <v>0.09</v>
      </c>
      <c r="L34">
        <v>2.8</v>
      </c>
      <c r="M34">
        <v>169</v>
      </c>
      <c r="N34">
        <v>8.8999999999999996E-2</v>
      </c>
      <c r="O34">
        <v>116</v>
      </c>
      <c r="P34">
        <v>5.2999999999999999E-2</v>
      </c>
      <c r="Q34">
        <v>4.8000000000000001E-2</v>
      </c>
      <c r="R34">
        <v>53</v>
      </c>
      <c r="S34" t="s">
        <v>641</v>
      </c>
      <c r="T34">
        <v>7.38</v>
      </c>
      <c r="U34">
        <v>0</v>
      </c>
      <c r="V34">
        <v>0</v>
      </c>
      <c r="W34">
        <v>0</v>
      </c>
      <c r="X34">
        <v>0</v>
      </c>
      <c r="Y34">
        <v>0</v>
      </c>
      <c r="Z34">
        <v>1</v>
      </c>
    </row>
    <row r="35" spans="1:26" x14ac:dyDescent="0.25">
      <c r="A35" t="s">
        <v>266</v>
      </c>
      <c r="B35">
        <v>582</v>
      </c>
      <c r="C35" t="s">
        <v>640</v>
      </c>
      <c r="D35">
        <v>145.4</v>
      </c>
      <c r="E35">
        <v>0.96</v>
      </c>
      <c r="F35">
        <v>1395840</v>
      </c>
      <c r="G35">
        <v>1.7000000000000001E-2</v>
      </c>
      <c r="H35">
        <v>9</v>
      </c>
      <c r="I35">
        <v>81442607.700000003</v>
      </c>
      <c r="J35">
        <v>7722</v>
      </c>
      <c r="K35">
        <v>9.5000000000000001E-2</v>
      </c>
      <c r="L35">
        <v>261.8</v>
      </c>
      <c r="M35">
        <v>7460</v>
      </c>
      <c r="N35">
        <v>9.1999999999999998E-2</v>
      </c>
      <c r="O35">
        <v>4813</v>
      </c>
      <c r="P35">
        <v>5.2999999999999999E-2</v>
      </c>
      <c r="Q35">
        <v>4.8000000000000001E-2</v>
      </c>
      <c r="R35">
        <v>2647</v>
      </c>
      <c r="S35" t="s">
        <v>641</v>
      </c>
      <c r="T35">
        <v>290.83</v>
      </c>
      <c r="U35">
        <v>0</v>
      </c>
      <c r="V35">
        <v>3.9E-2</v>
      </c>
      <c r="W35">
        <v>0</v>
      </c>
      <c r="X35">
        <v>0</v>
      </c>
      <c r="Y35">
        <v>0.13300000000000001</v>
      </c>
      <c r="Z35">
        <v>0.82799999999999996</v>
      </c>
    </row>
    <row r="36" spans="1:26" x14ac:dyDescent="0.25">
      <c r="A36" t="s">
        <v>186</v>
      </c>
      <c r="B36">
        <v>455</v>
      </c>
      <c r="C36" t="s">
        <v>640</v>
      </c>
      <c r="D36">
        <v>111.8</v>
      </c>
      <c r="E36">
        <v>4.26</v>
      </c>
      <c r="F36">
        <v>4762680</v>
      </c>
      <c r="G36">
        <v>1.0999999999999999E-2</v>
      </c>
      <c r="H36">
        <v>10</v>
      </c>
      <c r="I36">
        <v>418685396</v>
      </c>
      <c r="J36">
        <v>25591</v>
      </c>
      <c r="K36">
        <v>6.0999999999999999E-2</v>
      </c>
      <c r="L36">
        <v>308.5</v>
      </c>
      <c r="M36">
        <v>25283</v>
      </c>
      <c r="N36">
        <v>0.06</v>
      </c>
      <c r="O36">
        <v>23580</v>
      </c>
      <c r="P36">
        <v>3.1E-2</v>
      </c>
      <c r="Q36">
        <v>4.53E-2</v>
      </c>
      <c r="R36">
        <v>1703</v>
      </c>
      <c r="S36" t="s">
        <v>641</v>
      </c>
      <c r="T36">
        <v>979.03</v>
      </c>
      <c r="U36">
        <v>0</v>
      </c>
      <c r="V36">
        <v>3.3000000000000002E-2</v>
      </c>
      <c r="W36">
        <v>0</v>
      </c>
      <c r="X36">
        <v>2.1000000000000001E-2</v>
      </c>
      <c r="Y36">
        <v>5.8999999999999997E-2</v>
      </c>
      <c r="Z36">
        <v>0.88700000000000001</v>
      </c>
    </row>
    <row r="37" spans="1:26" x14ac:dyDescent="0.25">
      <c r="A37" t="s">
        <v>100</v>
      </c>
      <c r="B37">
        <v>256</v>
      </c>
      <c r="C37" t="s">
        <v>640</v>
      </c>
      <c r="D37">
        <v>3.7</v>
      </c>
      <c r="E37">
        <v>0.97</v>
      </c>
      <c r="F37">
        <v>35890</v>
      </c>
      <c r="G37">
        <v>8.2000000000000003E-2</v>
      </c>
      <c r="H37">
        <v>5</v>
      </c>
      <c r="I37">
        <v>435835.4</v>
      </c>
      <c r="J37">
        <v>52</v>
      </c>
      <c r="K37">
        <v>0.11799999999999999</v>
      </c>
      <c r="L37">
        <v>0.3</v>
      </c>
      <c r="M37">
        <v>51</v>
      </c>
      <c r="N37">
        <v>0.11700000000000001</v>
      </c>
      <c r="O37">
        <v>19</v>
      </c>
      <c r="P37">
        <v>2.9000000000000001E-2</v>
      </c>
      <c r="Q37">
        <v>2.9000000000000001E-2</v>
      </c>
      <c r="R37">
        <v>32</v>
      </c>
      <c r="S37" t="s">
        <v>641</v>
      </c>
      <c r="T37">
        <v>1.17</v>
      </c>
      <c r="U37">
        <v>4</v>
      </c>
      <c r="V37">
        <v>0</v>
      </c>
      <c r="W37">
        <v>0</v>
      </c>
      <c r="X37">
        <v>0</v>
      </c>
      <c r="Y37">
        <v>0</v>
      </c>
      <c r="Z37">
        <v>1</v>
      </c>
    </row>
    <row r="38" spans="1:26" x14ac:dyDescent="0.25">
      <c r="A38" t="s">
        <v>187</v>
      </c>
      <c r="B38">
        <v>456</v>
      </c>
      <c r="C38" t="s">
        <v>640</v>
      </c>
      <c r="D38">
        <v>11.7</v>
      </c>
      <c r="E38">
        <v>0.76</v>
      </c>
      <c r="F38">
        <v>88920</v>
      </c>
      <c r="G38">
        <v>1E-3</v>
      </c>
      <c r="H38">
        <v>9</v>
      </c>
      <c r="I38">
        <v>139456644.30000001</v>
      </c>
      <c r="J38">
        <v>13730</v>
      </c>
      <c r="K38">
        <v>9.8000000000000004E-2</v>
      </c>
      <c r="L38">
        <v>789</v>
      </c>
      <c r="M38">
        <v>12941</v>
      </c>
      <c r="N38">
        <v>9.2999999999999999E-2</v>
      </c>
      <c r="O38">
        <v>7925</v>
      </c>
      <c r="P38">
        <v>3.1E-2</v>
      </c>
      <c r="Q38">
        <v>4.8000000000000001E-2</v>
      </c>
      <c r="R38">
        <v>5016</v>
      </c>
      <c r="S38" t="s">
        <v>641</v>
      </c>
      <c r="T38">
        <v>326.24</v>
      </c>
      <c r="U38">
        <v>0</v>
      </c>
      <c r="V38">
        <v>0.03</v>
      </c>
      <c r="W38">
        <v>0</v>
      </c>
      <c r="X38">
        <v>3.1E-2</v>
      </c>
      <c r="Y38">
        <v>5.7000000000000002E-2</v>
      </c>
      <c r="Z38">
        <v>0.88200000000000001</v>
      </c>
    </row>
    <row r="39" spans="1:26" x14ac:dyDescent="0.25">
      <c r="A39" t="s">
        <v>101</v>
      </c>
      <c r="B39">
        <v>258</v>
      </c>
      <c r="C39" t="s">
        <v>640</v>
      </c>
      <c r="D39">
        <v>82.4</v>
      </c>
      <c r="E39">
        <v>0.81</v>
      </c>
      <c r="F39">
        <v>667440.00000000012</v>
      </c>
      <c r="G39">
        <v>6.6000000000000003E-2</v>
      </c>
      <c r="H39">
        <v>13</v>
      </c>
      <c r="I39">
        <v>10146918.1</v>
      </c>
      <c r="J39">
        <v>1493</v>
      </c>
      <c r="K39">
        <v>0.14699999999999999</v>
      </c>
      <c r="L39">
        <v>39.9</v>
      </c>
      <c r="M39">
        <v>1453</v>
      </c>
      <c r="N39">
        <v>0.14299999999999999</v>
      </c>
      <c r="O39">
        <v>678</v>
      </c>
      <c r="P39">
        <v>6.0999999999999999E-2</v>
      </c>
      <c r="Q39">
        <v>5.4100000000000002E-2</v>
      </c>
      <c r="R39">
        <v>775</v>
      </c>
      <c r="S39" t="s">
        <v>641</v>
      </c>
      <c r="T39">
        <v>29.58</v>
      </c>
      <c r="U39">
        <v>0</v>
      </c>
      <c r="V39">
        <v>0</v>
      </c>
      <c r="W39">
        <v>0</v>
      </c>
      <c r="X39">
        <v>0</v>
      </c>
      <c r="Y39">
        <v>0</v>
      </c>
      <c r="Z39">
        <v>1</v>
      </c>
    </row>
    <row r="40" spans="1:26" x14ac:dyDescent="0.25">
      <c r="A40" t="s">
        <v>402</v>
      </c>
      <c r="B40">
        <v>837</v>
      </c>
      <c r="C40" t="s">
        <v>640</v>
      </c>
      <c r="D40">
        <v>12.5</v>
      </c>
      <c r="E40">
        <v>1.47</v>
      </c>
      <c r="F40">
        <v>183750</v>
      </c>
      <c r="G40">
        <v>0.73299999999999998</v>
      </c>
      <c r="H40">
        <v>9</v>
      </c>
      <c r="I40">
        <v>250652.2</v>
      </c>
      <c r="J40">
        <v>16</v>
      </c>
      <c r="K40">
        <v>6.6000000000000003E-2</v>
      </c>
      <c r="L40">
        <v>5.5</v>
      </c>
      <c r="M40">
        <v>11</v>
      </c>
      <c r="N40">
        <v>4.3999999999999997E-2</v>
      </c>
      <c r="O40">
        <v>18</v>
      </c>
      <c r="P40">
        <v>5.2999999999999999E-2</v>
      </c>
      <c r="Q40">
        <v>4.8000000000000001E-2</v>
      </c>
      <c r="R40">
        <v>-7</v>
      </c>
      <c r="S40" t="s">
        <v>641</v>
      </c>
      <c r="T40">
        <v>1.19</v>
      </c>
      <c r="U40">
        <v>0</v>
      </c>
      <c r="V40">
        <v>0</v>
      </c>
      <c r="W40">
        <v>0</v>
      </c>
      <c r="X40">
        <v>0</v>
      </c>
      <c r="Y40">
        <v>0</v>
      </c>
      <c r="Z40">
        <v>1</v>
      </c>
    </row>
    <row r="41" spans="1:26" x14ac:dyDescent="0.25">
      <c r="A41" t="s">
        <v>403</v>
      </c>
      <c r="B41">
        <v>838</v>
      </c>
      <c r="C41" t="s">
        <v>640</v>
      </c>
      <c r="D41">
        <v>70.099999999999994</v>
      </c>
      <c r="E41">
        <v>2.16</v>
      </c>
      <c r="F41">
        <v>1514160</v>
      </c>
      <c r="G41">
        <v>0.76600000000000001</v>
      </c>
      <c r="H41">
        <v>9</v>
      </c>
      <c r="I41">
        <v>1976150.7</v>
      </c>
      <c r="J41">
        <v>93</v>
      </c>
      <c r="K41">
        <v>4.7E-2</v>
      </c>
      <c r="L41">
        <v>14.8</v>
      </c>
      <c r="M41">
        <v>78</v>
      </c>
      <c r="N41">
        <v>3.9E-2</v>
      </c>
      <c r="O41">
        <v>143</v>
      </c>
      <c r="P41">
        <v>5.2999999999999999E-2</v>
      </c>
      <c r="Q41">
        <v>4.8000000000000001E-2</v>
      </c>
      <c r="R41">
        <v>-65</v>
      </c>
      <c r="S41" t="s">
        <v>641</v>
      </c>
      <c r="T41">
        <v>9.39</v>
      </c>
      <c r="U41">
        <v>0</v>
      </c>
      <c r="V41">
        <v>0</v>
      </c>
      <c r="W41">
        <v>0</v>
      </c>
      <c r="X41">
        <v>0</v>
      </c>
      <c r="Y41">
        <v>0</v>
      </c>
      <c r="Z41">
        <v>1</v>
      </c>
    </row>
    <row r="42" spans="1:26" x14ac:dyDescent="0.25">
      <c r="A42" t="s">
        <v>674</v>
      </c>
      <c r="B42">
        <v>1502</v>
      </c>
      <c r="C42" t="s">
        <v>640</v>
      </c>
      <c r="D42">
        <v>2.7</v>
      </c>
      <c r="E42">
        <v>1.1499999999999999</v>
      </c>
      <c r="F42">
        <v>31050</v>
      </c>
      <c r="G42">
        <v>0.16400000000000001</v>
      </c>
      <c r="H42">
        <v>9</v>
      </c>
      <c r="I42">
        <v>189341.8</v>
      </c>
      <c r="J42">
        <v>12</v>
      </c>
      <c r="K42">
        <v>6.2E-2</v>
      </c>
      <c r="L42">
        <v>0.4</v>
      </c>
      <c r="M42">
        <v>11</v>
      </c>
      <c r="N42">
        <v>5.8000000000000003E-2</v>
      </c>
      <c r="O42">
        <v>12</v>
      </c>
      <c r="P42">
        <v>5.2999999999999999E-2</v>
      </c>
      <c r="Q42">
        <v>4.8000000000000001E-2</v>
      </c>
      <c r="R42">
        <v>0</v>
      </c>
      <c r="S42" t="s">
        <v>641</v>
      </c>
      <c r="T42">
        <v>0.61</v>
      </c>
      <c r="U42">
        <v>0</v>
      </c>
      <c r="V42">
        <v>0</v>
      </c>
      <c r="W42">
        <v>0</v>
      </c>
      <c r="X42">
        <v>0</v>
      </c>
      <c r="Y42">
        <v>0</v>
      </c>
      <c r="Z42">
        <v>1</v>
      </c>
    </row>
    <row r="43" spans="1:26" x14ac:dyDescent="0.25">
      <c r="A43" t="s">
        <v>188</v>
      </c>
      <c r="B43">
        <v>458</v>
      </c>
      <c r="C43" t="s">
        <v>640</v>
      </c>
      <c r="D43">
        <v>36.299999999999997</v>
      </c>
      <c r="E43">
        <v>4.6100000000000003</v>
      </c>
      <c r="F43">
        <v>1673430</v>
      </c>
      <c r="G43">
        <v>0.215</v>
      </c>
      <c r="H43">
        <v>10</v>
      </c>
      <c r="I43">
        <v>7769970.9000000004</v>
      </c>
      <c r="J43">
        <v>651</v>
      </c>
      <c r="K43">
        <v>8.4000000000000005E-2</v>
      </c>
      <c r="L43">
        <v>62.4</v>
      </c>
      <c r="M43">
        <v>588</v>
      </c>
      <c r="N43">
        <v>7.5999999999999998E-2</v>
      </c>
      <c r="O43">
        <v>489</v>
      </c>
      <c r="P43">
        <v>3.1E-2</v>
      </c>
      <c r="Q43">
        <v>4.53E-2</v>
      </c>
      <c r="R43">
        <v>99</v>
      </c>
      <c r="S43" t="s">
        <v>641</v>
      </c>
      <c r="T43">
        <v>49.94</v>
      </c>
      <c r="U43">
        <v>0</v>
      </c>
      <c r="V43">
        <v>0</v>
      </c>
      <c r="W43">
        <v>0</v>
      </c>
      <c r="X43">
        <v>0</v>
      </c>
      <c r="Y43">
        <v>4.7E-2</v>
      </c>
      <c r="Z43">
        <v>0.95299999999999996</v>
      </c>
    </row>
    <row r="44" spans="1:26" x14ac:dyDescent="0.25">
      <c r="A44" t="s">
        <v>69</v>
      </c>
      <c r="B44">
        <v>189</v>
      </c>
      <c r="C44" t="s">
        <v>640</v>
      </c>
      <c r="D44">
        <v>105.1</v>
      </c>
      <c r="E44">
        <v>0.89</v>
      </c>
      <c r="F44">
        <v>935390</v>
      </c>
      <c r="G44">
        <v>0.17</v>
      </c>
      <c r="H44">
        <v>13</v>
      </c>
      <c r="I44">
        <v>5499780.5999999996</v>
      </c>
      <c r="J44">
        <v>431</v>
      </c>
      <c r="K44">
        <v>7.8E-2</v>
      </c>
      <c r="L44">
        <v>4.5</v>
      </c>
      <c r="M44">
        <v>426</v>
      </c>
      <c r="N44">
        <v>7.6999999999999999E-2</v>
      </c>
      <c r="O44">
        <v>385</v>
      </c>
      <c r="P44">
        <v>6.0999999999999999E-2</v>
      </c>
      <c r="Q44">
        <v>5.4100000000000002E-2</v>
      </c>
      <c r="R44">
        <v>41</v>
      </c>
      <c r="S44" t="s">
        <v>641</v>
      </c>
      <c r="T44">
        <v>12.76</v>
      </c>
      <c r="U44">
        <v>0</v>
      </c>
      <c r="V44">
        <v>0</v>
      </c>
      <c r="W44">
        <v>0</v>
      </c>
      <c r="X44">
        <v>0</v>
      </c>
      <c r="Y44">
        <v>0</v>
      </c>
      <c r="Z44">
        <v>1</v>
      </c>
    </row>
    <row r="45" spans="1:26" x14ac:dyDescent="0.25">
      <c r="A45" t="s">
        <v>302</v>
      </c>
      <c r="B45">
        <v>660</v>
      </c>
      <c r="C45" t="s">
        <v>640</v>
      </c>
      <c r="D45">
        <v>5.8</v>
      </c>
      <c r="E45">
        <v>0.71</v>
      </c>
      <c r="F45">
        <v>41179.999999999993</v>
      </c>
      <c r="G45">
        <v>0.438</v>
      </c>
      <c r="H45">
        <v>9</v>
      </c>
      <c r="I45">
        <v>93975.7</v>
      </c>
      <c r="J45">
        <v>4.0999999999999996</v>
      </c>
      <c r="K45">
        <v>4.3999999999999997E-2</v>
      </c>
      <c r="L45">
        <v>3</v>
      </c>
      <c r="M45">
        <v>1.1000000000000001</v>
      </c>
      <c r="N45">
        <v>1.2E-2</v>
      </c>
      <c r="O45">
        <v>6.5</v>
      </c>
      <c r="P45">
        <v>5.2999999999999999E-2</v>
      </c>
      <c r="Q45">
        <v>4.8000000000000001E-2</v>
      </c>
      <c r="R45">
        <v>-5</v>
      </c>
      <c r="S45" t="s">
        <v>641</v>
      </c>
      <c r="T45">
        <v>0.42</v>
      </c>
      <c r="U45">
        <v>0</v>
      </c>
      <c r="V45">
        <v>0</v>
      </c>
      <c r="W45">
        <v>0</v>
      </c>
      <c r="X45">
        <v>0</v>
      </c>
      <c r="Y45">
        <v>0</v>
      </c>
      <c r="Z45">
        <v>1</v>
      </c>
    </row>
    <row r="46" spans="1:26" x14ac:dyDescent="0.25">
      <c r="A46" t="s">
        <v>321</v>
      </c>
      <c r="B46">
        <v>687</v>
      </c>
      <c r="C46" t="s">
        <v>640</v>
      </c>
      <c r="D46">
        <v>5.6</v>
      </c>
      <c r="E46">
        <v>3.98</v>
      </c>
      <c r="F46">
        <v>222880</v>
      </c>
      <c r="G46">
        <v>7.0000000000000001E-3</v>
      </c>
      <c r="H46">
        <v>10</v>
      </c>
      <c r="I46">
        <v>30771914.5</v>
      </c>
      <c r="J46">
        <v>3425</v>
      </c>
      <c r="K46">
        <v>0.111</v>
      </c>
      <c r="L46">
        <v>299.2</v>
      </c>
      <c r="M46">
        <v>3125</v>
      </c>
      <c r="N46">
        <v>0.10199999999999999</v>
      </c>
      <c r="O46">
        <v>1719</v>
      </c>
      <c r="P46">
        <v>3.1E-2</v>
      </c>
      <c r="Q46">
        <v>4.53E-2</v>
      </c>
      <c r="R46">
        <v>1407</v>
      </c>
      <c r="S46" t="s">
        <v>641</v>
      </c>
      <c r="T46">
        <v>176.39</v>
      </c>
      <c r="U46">
        <v>0</v>
      </c>
      <c r="V46">
        <v>0.155</v>
      </c>
      <c r="W46">
        <v>0</v>
      </c>
      <c r="X46">
        <v>0</v>
      </c>
      <c r="Y46">
        <v>9.0999999999999998E-2</v>
      </c>
      <c r="Z46">
        <v>0.754</v>
      </c>
    </row>
    <row r="47" spans="1:26" x14ac:dyDescent="0.25">
      <c r="A47" t="s">
        <v>691</v>
      </c>
      <c r="B47">
        <v>11104</v>
      </c>
      <c r="C47" t="s">
        <v>640</v>
      </c>
      <c r="D47">
        <v>141.19999999999999</v>
      </c>
      <c r="E47">
        <v>2.5</v>
      </c>
      <c r="F47">
        <v>3530000</v>
      </c>
      <c r="G47">
        <v>1.556</v>
      </c>
      <c r="H47">
        <v>17</v>
      </c>
      <c r="I47">
        <v>2267975.2999999998</v>
      </c>
      <c r="J47">
        <v>316</v>
      </c>
      <c r="K47">
        <v>0.13900000000000001</v>
      </c>
      <c r="L47">
        <v>18.899999999999999</v>
      </c>
      <c r="M47">
        <v>297</v>
      </c>
      <c r="N47">
        <v>0.13100000000000001</v>
      </c>
      <c r="O47" t="s">
        <v>2352</v>
      </c>
      <c r="P47">
        <v>5.2999999999999999E-2</v>
      </c>
      <c r="Q47">
        <v>4.8000000000000001E-2</v>
      </c>
      <c r="R47">
        <v>0</v>
      </c>
      <c r="S47" t="s">
        <v>641</v>
      </c>
      <c r="T47">
        <v>11.94</v>
      </c>
      <c r="U47">
        <v>0</v>
      </c>
      <c r="V47">
        <v>0</v>
      </c>
      <c r="W47">
        <v>0</v>
      </c>
      <c r="X47">
        <v>0</v>
      </c>
      <c r="Y47">
        <v>0.05</v>
      </c>
      <c r="Z47">
        <v>0.95</v>
      </c>
    </row>
    <row r="48" spans="1:26" x14ac:dyDescent="0.25">
      <c r="A48" t="s">
        <v>322</v>
      </c>
      <c r="B48">
        <v>688</v>
      </c>
      <c r="C48" t="s">
        <v>640</v>
      </c>
      <c r="D48">
        <v>75.400000000000006</v>
      </c>
      <c r="E48">
        <v>6.73</v>
      </c>
      <c r="F48">
        <v>5074420.0000000009</v>
      </c>
      <c r="G48">
        <v>7.9089999999999998</v>
      </c>
      <c r="H48">
        <v>10</v>
      </c>
      <c r="I48">
        <v>641628</v>
      </c>
      <c r="J48">
        <v>46</v>
      </c>
      <c r="K48">
        <v>7.1999999999999995E-2</v>
      </c>
      <c r="L48">
        <v>1.7</v>
      </c>
      <c r="M48">
        <v>45</v>
      </c>
      <c r="N48">
        <v>7.0000000000000007E-2</v>
      </c>
      <c r="O48">
        <v>59</v>
      </c>
      <c r="P48">
        <v>3.1E-2</v>
      </c>
      <c r="Q48">
        <v>4.53E-2</v>
      </c>
      <c r="R48">
        <v>0</v>
      </c>
      <c r="S48" t="s">
        <v>641</v>
      </c>
      <c r="T48">
        <v>3.31</v>
      </c>
      <c r="U48">
        <v>0</v>
      </c>
      <c r="V48">
        <v>0</v>
      </c>
      <c r="W48">
        <v>0</v>
      </c>
      <c r="X48">
        <v>0</v>
      </c>
      <c r="Y48">
        <v>5.3999999999999999E-2</v>
      </c>
      <c r="Z48">
        <v>0.94599999999999995</v>
      </c>
    </row>
    <row r="49" spans="1:26" x14ac:dyDescent="0.25">
      <c r="A49" t="s">
        <v>295</v>
      </c>
      <c r="B49">
        <v>650</v>
      </c>
      <c r="C49" t="s">
        <v>640</v>
      </c>
      <c r="D49">
        <v>49</v>
      </c>
      <c r="E49">
        <v>1.5</v>
      </c>
      <c r="F49">
        <v>735000</v>
      </c>
      <c r="G49">
        <v>1.0999999999999999E-2</v>
      </c>
      <c r="H49">
        <v>9</v>
      </c>
      <c r="I49">
        <v>67182503.5</v>
      </c>
      <c r="J49">
        <v>9427</v>
      </c>
      <c r="K49">
        <v>0.14000000000000001</v>
      </c>
      <c r="L49">
        <v>383.4</v>
      </c>
      <c r="M49">
        <v>9044</v>
      </c>
      <c r="N49">
        <v>0.13500000000000001</v>
      </c>
      <c r="O49">
        <v>3933</v>
      </c>
      <c r="P49">
        <v>5.2999999999999999E-2</v>
      </c>
      <c r="Q49">
        <v>4.8000000000000001E-2</v>
      </c>
      <c r="R49">
        <v>5110</v>
      </c>
      <c r="S49" t="s">
        <v>641</v>
      </c>
      <c r="T49">
        <v>180.32</v>
      </c>
      <c r="U49">
        <v>0</v>
      </c>
      <c r="V49">
        <v>3.0000000000000001E-3</v>
      </c>
      <c r="W49">
        <v>0</v>
      </c>
      <c r="X49">
        <v>2E-3</v>
      </c>
      <c r="Y49">
        <v>8.8999999999999996E-2</v>
      </c>
      <c r="Z49">
        <v>0.90600000000000003</v>
      </c>
    </row>
    <row r="50" spans="1:26" x14ac:dyDescent="0.25">
      <c r="A50" t="s">
        <v>171</v>
      </c>
      <c r="B50">
        <v>424</v>
      </c>
      <c r="C50" t="s">
        <v>640</v>
      </c>
      <c r="D50">
        <v>7</v>
      </c>
      <c r="E50">
        <v>0.55000000000000004</v>
      </c>
      <c r="F50">
        <v>38500.000000000007</v>
      </c>
      <c r="G50">
        <v>5.0000000000000001E-3</v>
      </c>
      <c r="H50">
        <v>13</v>
      </c>
      <c r="I50">
        <v>7874013.5999999996</v>
      </c>
      <c r="J50">
        <v>637</v>
      </c>
      <c r="K50">
        <v>8.1000000000000003E-2</v>
      </c>
      <c r="L50">
        <v>7</v>
      </c>
      <c r="M50">
        <v>630</v>
      </c>
      <c r="N50">
        <v>0.08</v>
      </c>
      <c r="O50">
        <v>493</v>
      </c>
      <c r="P50">
        <v>6.0999999999999999E-2</v>
      </c>
      <c r="Q50">
        <v>5.4100000000000002E-2</v>
      </c>
      <c r="R50">
        <v>0</v>
      </c>
      <c r="S50" t="s">
        <v>641</v>
      </c>
      <c r="T50">
        <v>15.75</v>
      </c>
      <c r="U50">
        <v>0</v>
      </c>
      <c r="V50">
        <v>0</v>
      </c>
      <c r="W50">
        <v>0</v>
      </c>
      <c r="X50">
        <v>0</v>
      </c>
      <c r="Y50">
        <v>0</v>
      </c>
      <c r="Z50">
        <v>1</v>
      </c>
    </row>
    <row r="51" spans="1:26" x14ac:dyDescent="0.25">
      <c r="A51" t="s">
        <v>355</v>
      </c>
      <c r="B51">
        <v>744</v>
      </c>
      <c r="C51" t="s">
        <v>640</v>
      </c>
      <c r="D51">
        <v>26.5</v>
      </c>
      <c r="E51">
        <v>1.0900000000000001</v>
      </c>
      <c r="F51">
        <v>288850</v>
      </c>
      <c r="G51">
        <v>0.27600000000000002</v>
      </c>
      <c r="H51">
        <v>13</v>
      </c>
      <c r="I51">
        <v>1046047.3</v>
      </c>
      <c r="J51">
        <v>110</v>
      </c>
      <c r="K51">
        <v>0.105</v>
      </c>
      <c r="L51">
        <v>6.7</v>
      </c>
      <c r="M51">
        <v>103</v>
      </c>
      <c r="N51">
        <v>9.8000000000000004E-2</v>
      </c>
      <c r="O51">
        <v>76</v>
      </c>
      <c r="P51">
        <v>6.0999999999999999E-2</v>
      </c>
      <c r="Q51">
        <v>5.4100000000000002E-2</v>
      </c>
      <c r="R51">
        <v>27</v>
      </c>
      <c r="S51" t="s">
        <v>641</v>
      </c>
      <c r="T51">
        <v>8.44</v>
      </c>
      <c r="U51">
        <v>0</v>
      </c>
      <c r="V51">
        <v>0</v>
      </c>
      <c r="W51">
        <v>0</v>
      </c>
      <c r="X51">
        <v>0</v>
      </c>
      <c r="Y51">
        <v>0.28799999999999998</v>
      </c>
      <c r="Z51">
        <v>0.71199999999999997</v>
      </c>
    </row>
    <row r="52" spans="1:26" x14ac:dyDescent="0.25">
      <c r="A52" t="s">
        <v>356</v>
      </c>
      <c r="B52">
        <v>745</v>
      </c>
      <c r="C52" t="s">
        <v>640</v>
      </c>
      <c r="D52">
        <v>1.9</v>
      </c>
      <c r="E52">
        <v>1.59</v>
      </c>
      <c r="F52">
        <v>30210</v>
      </c>
      <c r="G52">
        <v>0.248</v>
      </c>
      <c r="H52">
        <v>5</v>
      </c>
      <c r="I52">
        <v>121981.4</v>
      </c>
      <c r="J52">
        <v>5.8</v>
      </c>
      <c r="K52">
        <v>4.7E-2</v>
      </c>
      <c r="L52">
        <v>0</v>
      </c>
      <c r="M52">
        <v>5.7</v>
      </c>
      <c r="N52">
        <v>4.7E-2</v>
      </c>
      <c r="O52">
        <v>5.7</v>
      </c>
      <c r="P52">
        <v>2.9000000000000001E-2</v>
      </c>
      <c r="Q52">
        <v>2.9000000000000001E-2</v>
      </c>
      <c r="R52">
        <v>0</v>
      </c>
      <c r="S52" t="s">
        <v>641</v>
      </c>
      <c r="T52">
        <v>0.73</v>
      </c>
      <c r="U52">
        <v>0</v>
      </c>
      <c r="V52">
        <v>0</v>
      </c>
      <c r="W52">
        <v>0</v>
      </c>
      <c r="X52">
        <v>0</v>
      </c>
      <c r="Y52">
        <v>0</v>
      </c>
      <c r="Z52">
        <v>1</v>
      </c>
    </row>
    <row r="53" spans="1:26" x14ac:dyDescent="0.25">
      <c r="A53" t="s">
        <v>102</v>
      </c>
      <c r="B53">
        <v>260</v>
      </c>
      <c r="C53" t="s">
        <v>640</v>
      </c>
      <c r="D53">
        <v>310.8</v>
      </c>
      <c r="E53">
        <v>1.1599999999999999</v>
      </c>
      <c r="F53">
        <v>3605279.9999999995</v>
      </c>
      <c r="G53">
        <v>0.32800000000000001</v>
      </c>
      <c r="H53">
        <v>13</v>
      </c>
      <c r="I53">
        <v>11001951.699999999</v>
      </c>
      <c r="J53">
        <v>379</v>
      </c>
      <c r="K53">
        <v>3.4000000000000002E-2</v>
      </c>
      <c r="L53">
        <v>12.6</v>
      </c>
      <c r="M53">
        <v>366</v>
      </c>
      <c r="N53">
        <v>3.3000000000000002E-2</v>
      </c>
      <c r="O53">
        <v>805</v>
      </c>
      <c r="P53">
        <v>6.0999999999999999E-2</v>
      </c>
      <c r="Q53">
        <v>5.4100000000000002E-2</v>
      </c>
      <c r="R53">
        <v>-438</v>
      </c>
      <c r="S53" t="s">
        <v>641</v>
      </c>
      <c r="T53">
        <v>29.58</v>
      </c>
      <c r="U53">
        <v>4</v>
      </c>
      <c r="V53">
        <v>0</v>
      </c>
      <c r="W53">
        <v>0</v>
      </c>
      <c r="X53">
        <v>0</v>
      </c>
      <c r="Y53">
        <v>4.8000000000000001E-2</v>
      </c>
      <c r="Z53">
        <v>0.95199999999999996</v>
      </c>
    </row>
    <row r="54" spans="1:26" x14ac:dyDescent="0.25">
      <c r="A54" t="s">
        <v>7</v>
      </c>
      <c r="B54">
        <v>34</v>
      </c>
      <c r="C54" t="s">
        <v>640</v>
      </c>
      <c r="D54">
        <v>11.4</v>
      </c>
      <c r="E54">
        <v>1.01</v>
      </c>
      <c r="F54">
        <v>115140.00000000001</v>
      </c>
      <c r="G54">
        <v>0.187</v>
      </c>
      <c r="H54">
        <v>9</v>
      </c>
      <c r="I54">
        <v>614688.69999999995</v>
      </c>
      <c r="J54">
        <v>66</v>
      </c>
      <c r="K54">
        <v>0.107</v>
      </c>
      <c r="L54">
        <v>3.7</v>
      </c>
      <c r="M54">
        <v>62</v>
      </c>
      <c r="N54">
        <v>0.10100000000000001</v>
      </c>
      <c r="O54">
        <v>40</v>
      </c>
      <c r="P54">
        <v>5.2999999999999999E-2</v>
      </c>
      <c r="Q54">
        <v>4.8000000000000001E-2</v>
      </c>
      <c r="R54">
        <v>22</v>
      </c>
      <c r="S54" t="s">
        <v>641</v>
      </c>
      <c r="T54">
        <v>1.2</v>
      </c>
      <c r="U54">
        <v>0</v>
      </c>
      <c r="V54">
        <v>0</v>
      </c>
      <c r="W54">
        <v>0</v>
      </c>
      <c r="X54">
        <v>0</v>
      </c>
      <c r="Y54">
        <v>9.6000000000000002E-2</v>
      </c>
      <c r="Z54">
        <v>0.90400000000000003</v>
      </c>
    </row>
    <row r="55" spans="1:26" x14ac:dyDescent="0.25">
      <c r="A55" t="s">
        <v>383</v>
      </c>
      <c r="B55">
        <v>794</v>
      </c>
      <c r="C55" t="s">
        <v>640</v>
      </c>
      <c r="D55">
        <v>15.3</v>
      </c>
      <c r="E55">
        <v>1.3</v>
      </c>
      <c r="F55">
        <v>198900</v>
      </c>
      <c r="G55">
        <v>0.44400000000000001</v>
      </c>
      <c r="H55">
        <v>9</v>
      </c>
      <c r="I55">
        <v>448429.8</v>
      </c>
      <c r="J55">
        <v>39</v>
      </c>
      <c r="K55">
        <v>8.7999999999999995E-2</v>
      </c>
      <c r="L55">
        <v>1.3</v>
      </c>
      <c r="M55">
        <v>38</v>
      </c>
      <c r="N55">
        <v>8.5000000000000006E-2</v>
      </c>
      <c r="O55">
        <v>31</v>
      </c>
      <c r="P55">
        <v>5.2999999999999999E-2</v>
      </c>
      <c r="Q55">
        <v>4.8000000000000001E-2</v>
      </c>
      <c r="R55">
        <v>7</v>
      </c>
      <c r="S55" t="s">
        <v>641</v>
      </c>
      <c r="T55">
        <v>2.5299999999999998</v>
      </c>
      <c r="U55">
        <v>4</v>
      </c>
      <c r="V55">
        <v>0</v>
      </c>
      <c r="W55">
        <v>0</v>
      </c>
      <c r="X55">
        <v>0</v>
      </c>
      <c r="Y55">
        <v>0</v>
      </c>
      <c r="Z55">
        <v>1</v>
      </c>
    </row>
    <row r="56" spans="1:26" x14ac:dyDescent="0.25">
      <c r="A56" t="s">
        <v>296</v>
      </c>
      <c r="B56">
        <v>651</v>
      </c>
      <c r="C56" t="s">
        <v>640</v>
      </c>
      <c r="D56">
        <v>8.5</v>
      </c>
      <c r="E56">
        <v>4.16</v>
      </c>
      <c r="F56">
        <v>353600</v>
      </c>
      <c r="G56">
        <v>0.432</v>
      </c>
      <c r="H56">
        <v>10</v>
      </c>
      <c r="I56">
        <v>818032.8</v>
      </c>
      <c r="J56">
        <v>116</v>
      </c>
      <c r="K56">
        <v>0.14099999999999999</v>
      </c>
      <c r="L56">
        <v>7.2</v>
      </c>
      <c r="M56">
        <v>109</v>
      </c>
      <c r="N56">
        <v>0.13300000000000001</v>
      </c>
      <c r="O56">
        <v>60</v>
      </c>
      <c r="P56">
        <v>3.1E-2</v>
      </c>
      <c r="Q56">
        <v>4.53E-2</v>
      </c>
      <c r="R56">
        <v>49</v>
      </c>
      <c r="S56" t="s">
        <v>645</v>
      </c>
      <c r="T56">
        <v>4.25</v>
      </c>
      <c r="U56" t="s">
        <v>650</v>
      </c>
      <c r="V56">
        <v>0</v>
      </c>
      <c r="W56">
        <v>0</v>
      </c>
      <c r="X56">
        <v>0</v>
      </c>
      <c r="Y56">
        <v>0</v>
      </c>
      <c r="Z56">
        <v>1</v>
      </c>
    </row>
    <row r="57" spans="1:26" x14ac:dyDescent="0.25">
      <c r="A57" t="s">
        <v>70</v>
      </c>
      <c r="B57">
        <v>190</v>
      </c>
      <c r="C57" t="s">
        <v>640</v>
      </c>
      <c r="D57">
        <v>14.6</v>
      </c>
      <c r="E57">
        <v>1.87</v>
      </c>
      <c r="F57">
        <v>273020</v>
      </c>
      <c r="G57">
        <v>0.79700000000000004</v>
      </c>
      <c r="H57">
        <v>9</v>
      </c>
      <c r="I57">
        <v>342523.5</v>
      </c>
      <c r="J57">
        <v>26</v>
      </c>
      <c r="K57">
        <v>7.6999999999999999E-2</v>
      </c>
      <c r="L57">
        <v>0.6</v>
      </c>
      <c r="M57">
        <v>26</v>
      </c>
      <c r="N57">
        <v>7.5999999999999998E-2</v>
      </c>
      <c r="O57">
        <v>25</v>
      </c>
      <c r="P57">
        <v>5.2999999999999999E-2</v>
      </c>
      <c r="Q57">
        <v>4.8000000000000001E-2</v>
      </c>
      <c r="R57">
        <v>0.9</v>
      </c>
      <c r="S57" t="s">
        <v>641</v>
      </c>
      <c r="T57">
        <v>1.61</v>
      </c>
      <c r="U57">
        <v>0</v>
      </c>
      <c r="V57">
        <v>0</v>
      </c>
      <c r="W57">
        <v>0</v>
      </c>
      <c r="X57">
        <v>0</v>
      </c>
      <c r="Y57">
        <v>0.47299999999999998</v>
      </c>
      <c r="Z57">
        <v>0.52700000000000002</v>
      </c>
    </row>
    <row r="58" spans="1:26" x14ac:dyDescent="0.25">
      <c r="A58" t="s">
        <v>357</v>
      </c>
      <c r="B58">
        <v>746</v>
      </c>
      <c r="C58" t="s">
        <v>640</v>
      </c>
      <c r="D58">
        <v>46.5</v>
      </c>
      <c r="E58">
        <v>2.02</v>
      </c>
      <c r="F58">
        <v>939300.00000000012</v>
      </c>
      <c r="G58" t="s">
        <v>2355</v>
      </c>
      <c r="H58">
        <v>9</v>
      </c>
      <c r="I58" t="s">
        <v>2355</v>
      </c>
      <c r="J58">
        <v>0.7</v>
      </c>
      <c r="K58">
        <v>0.23899999999999999</v>
      </c>
      <c r="L58">
        <v>0</v>
      </c>
      <c r="M58" t="s">
        <v>2355</v>
      </c>
      <c r="N58">
        <v>0.23799999999999999</v>
      </c>
      <c r="O58" t="s">
        <v>2355</v>
      </c>
      <c r="P58">
        <v>5.2999999999999999E-2</v>
      </c>
      <c r="Q58">
        <v>4.8000000000000001E-2</v>
      </c>
      <c r="R58" t="s">
        <v>2355</v>
      </c>
      <c r="S58" t="s">
        <v>641</v>
      </c>
      <c r="T58">
        <v>0.65</v>
      </c>
      <c r="U58">
        <v>5</v>
      </c>
      <c r="V58">
        <v>0</v>
      </c>
      <c r="W58">
        <v>0</v>
      </c>
      <c r="X58">
        <v>0</v>
      </c>
      <c r="Y58">
        <v>0</v>
      </c>
      <c r="Z58">
        <v>1</v>
      </c>
    </row>
    <row r="59" spans="1:26" x14ac:dyDescent="0.25">
      <c r="A59" t="s">
        <v>458</v>
      </c>
      <c r="B59">
        <v>938</v>
      </c>
      <c r="C59" t="s">
        <v>640</v>
      </c>
      <c r="D59">
        <v>5.8</v>
      </c>
      <c r="E59">
        <v>1.7</v>
      </c>
      <c r="F59">
        <v>98600</v>
      </c>
      <c r="G59">
        <v>0.27900000000000003</v>
      </c>
      <c r="H59">
        <v>9</v>
      </c>
      <c r="I59">
        <v>352864</v>
      </c>
      <c r="J59">
        <v>57</v>
      </c>
      <c r="K59">
        <v>0.161</v>
      </c>
      <c r="L59">
        <v>13.1</v>
      </c>
      <c r="M59">
        <v>44</v>
      </c>
      <c r="N59">
        <v>0.125</v>
      </c>
      <c r="O59">
        <v>24</v>
      </c>
      <c r="P59">
        <v>5.2999999999999999E-2</v>
      </c>
      <c r="Q59">
        <v>4.8000000000000001E-2</v>
      </c>
      <c r="R59">
        <v>20</v>
      </c>
      <c r="S59" t="s">
        <v>641</v>
      </c>
      <c r="T59">
        <v>1.2</v>
      </c>
      <c r="U59">
        <v>0</v>
      </c>
      <c r="V59">
        <v>0</v>
      </c>
      <c r="W59">
        <v>0</v>
      </c>
      <c r="X59">
        <v>0</v>
      </c>
      <c r="Y59">
        <v>0</v>
      </c>
      <c r="Z59">
        <v>1</v>
      </c>
    </row>
    <row r="60" spans="1:26" x14ac:dyDescent="0.25">
      <c r="A60" t="s">
        <v>27</v>
      </c>
      <c r="B60">
        <v>101</v>
      </c>
      <c r="C60" t="s">
        <v>640</v>
      </c>
      <c r="D60">
        <v>32.9</v>
      </c>
      <c r="E60">
        <v>0.94</v>
      </c>
      <c r="F60">
        <v>309260</v>
      </c>
      <c r="G60">
        <v>3.4000000000000002E-2</v>
      </c>
      <c r="H60">
        <v>9</v>
      </c>
      <c r="I60">
        <v>8968867.5999999996</v>
      </c>
      <c r="J60">
        <v>818</v>
      </c>
      <c r="K60">
        <v>9.0999999999999998E-2</v>
      </c>
      <c r="L60">
        <v>24.3</v>
      </c>
      <c r="M60">
        <v>793</v>
      </c>
      <c r="N60">
        <v>8.7999999999999995E-2</v>
      </c>
      <c r="O60">
        <v>540</v>
      </c>
      <c r="P60">
        <v>5.2999999999999999E-2</v>
      </c>
      <c r="Q60">
        <v>4.8000000000000001E-2</v>
      </c>
      <c r="R60">
        <v>253</v>
      </c>
      <c r="S60" t="s">
        <v>641</v>
      </c>
      <c r="T60">
        <v>23.38</v>
      </c>
      <c r="U60">
        <v>0</v>
      </c>
      <c r="V60">
        <v>0</v>
      </c>
      <c r="W60">
        <v>0</v>
      </c>
      <c r="X60">
        <v>0</v>
      </c>
      <c r="Y60">
        <v>3.1E-2</v>
      </c>
      <c r="Z60">
        <v>0.96899999999999997</v>
      </c>
    </row>
    <row r="61" spans="1:26" x14ac:dyDescent="0.25">
      <c r="A61" t="s">
        <v>28</v>
      </c>
      <c r="B61">
        <v>102</v>
      </c>
      <c r="C61" t="s">
        <v>640</v>
      </c>
      <c r="D61">
        <v>26.7</v>
      </c>
      <c r="E61">
        <v>0.96</v>
      </c>
      <c r="F61">
        <v>256319.99999999997</v>
      </c>
      <c r="G61">
        <v>1.4999999999999999E-2</v>
      </c>
      <c r="H61">
        <v>9</v>
      </c>
      <c r="I61">
        <v>17489598</v>
      </c>
      <c r="J61">
        <v>1971</v>
      </c>
      <c r="K61">
        <v>0.113</v>
      </c>
      <c r="L61">
        <v>53.2</v>
      </c>
      <c r="M61">
        <v>1917</v>
      </c>
      <c r="N61">
        <v>0.11</v>
      </c>
      <c r="O61">
        <v>1030</v>
      </c>
      <c r="P61">
        <v>5.2999999999999999E-2</v>
      </c>
      <c r="Q61">
        <v>4.8000000000000001E-2</v>
      </c>
      <c r="R61">
        <v>887</v>
      </c>
      <c r="S61" t="s">
        <v>641</v>
      </c>
      <c r="T61">
        <v>41.25</v>
      </c>
      <c r="U61">
        <v>0</v>
      </c>
      <c r="V61">
        <v>0</v>
      </c>
      <c r="W61">
        <v>0</v>
      </c>
      <c r="X61">
        <v>0</v>
      </c>
      <c r="Y61">
        <v>0.126</v>
      </c>
      <c r="Z61">
        <v>0.874</v>
      </c>
    </row>
    <row r="62" spans="1:26" x14ac:dyDescent="0.25">
      <c r="A62" t="s">
        <v>358</v>
      </c>
      <c r="B62">
        <v>748</v>
      </c>
      <c r="C62" t="s">
        <v>640</v>
      </c>
      <c r="D62">
        <v>15.9</v>
      </c>
      <c r="E62">
        <v>1.58</v>
      </c>
      <c r="F62">
        <v>251220.00000000003</v>
      </c>
      <c r="G62">
        <v>0.13800000000000001</v>
      </c>
      <c r="H62">
        <v>9</v>
      </c>
      <c r="I62">
        <v>1816038.7</v>
      </c>
      <c r="J62">
        <v>165</v>
      </c>
      <c r="K62">
        <v>9.0999999999999998E-2</v>
      </c>
      <c r="L62">
        <v>0.6</v>
      </c>
      <c r="M62">
        <v>164</v>
      </c>
      <c r="N62">
        <v>0.09</v>
      </c>
      <c r="O62">
        <v>116</v>
      </c>
      <c r="P62">
        <v>5.2999999999999999E-2</v>
      </c>
      <c r="Q62">
        <v>4.8000000000000001E-2</v>
      </c>
      <c r="R62">
        <v>48</v>
      </c>
      <c r="S62" t="s">
        <v>641</v>
      </c>
      <c r="T62">
        <v>7.15</v>
      </c>
      <c r="U62">
        <v>0</v>
      </c>
      <c r="V62">
        <v>0</v>
      </c>
      <c r="W62">
        <v>0</v>
      </c>
      <c r="X62">
        <v>0</v>
      </c>
      <c r="Y62">
        <v>1E-3</v>
      </c>
      <c r="Z62">
        <v>0.999</v>
      </c>
    </row>
    <row r="63" spans="1:26" x14ac:dyDescent="0.25">
      <c r="A63" t="s">
        <v>253</v>
      </c>
      <c r="B63">
        <v>556</v>
      </c>
      <c r="C63" t="s">
        <v>640</v>
      </c>
      <c r="D63">
        <v>35.1</v>
      </c>
      <c r="E63">
        <v>1.63</v>
      </c>
      <c r="F63">
        <v>572130</v>
      </c>
      <c r="G63">
        <v>0.89800000000000002</v>
      </c>
      <c r="H63">
        <v>9</v>
      </c>
      <c r="I63">
        <v>637214.30000000005</v>
      </c>
      <c r="J63">
        <v>46</v>
      </c>
      <c r="K63">
        <v>7.1999999999999995E-2</v>
      </c>
      <c r="L63">
        <v>2.1</v>
      </c>
      <c r="M63">
        <v>44</v>
      </c>
      <c r="N63">
        <v>6.9000000000000006E-2</v>
      </c>
      <c r="O63">
        <v>47</v>
      </c>
      <c r="P63">
        <v>3.1E-2</v>
      </c>
      <c r="Q63">
        <v>4.8000000000000001E-2</v>
      </c>
      <c r="R63">
        <v>0</v>
      </c>
      <c r="S63" t="s">
        <v>641</v>
      </c>
      <c r="T63">
        <v>2.87</v>
      </c>
      <c r="U63">
        <v>0</v>
      </c>
      <c r="V63">
        <v>0</v>
      </c>
      <c r="W63">
        <v>0</v>
      </c>
      <c r="X63">
        <v>0</v>
      </c>
      <c r="Y63">
        <v>3.6999999999999998E-2</v>
      </c>
      <c r="Z63">
        <v>0.96299999999999997</v>
      </c>
    </row>
    <row r="64" spans="1:26" x14ac:dyDescent="0.25">
      <c r="A64" t="s">
        <v>304</v>
      </c>
      <c r="B64">
        <v>662</v>
      </c>
      <c r="C64" t="s">
        <v>640</v>
      </c>
      <c r="D64">
        <v>6.1</v>
      </c>
      <c r="E64">
        <v>1.41</v>
      </c>
      <c r="F64">
        <v>86009.999999999985</v>
      </c>
      <c r="G64">
        <v>0.2</v>
      </c>
      <c r="H64">
        <v>9</v>
      </c>
      <c r="I64">
        <v>430913.9</v>
      </c>
      <c r="J64">
        <v>52</v>
      </c>
      <c r="K64">
        <v>0.122</v>
      </c>
      <c r="L64">
        <v>5.3</v>
      </c>
      <c r="M64">
        <v>47</v>
      </c>
      <c r="N64">
        <v>0.109</v>
      </c>
      <c r="O64">
        <v>28</v>
      </c>
      <c r="P64">
        <v>5.2999999999999999E-2</v>
      </c>
      <c r="Q64">
        <v>4.8000000000000001E-2</v>
      </c>
      <c r="R64">
        <v>19</v>
      </c>
      <c r="S64" t="s">
        <v>641</v>
      </c>
      <c r="T64">
        <v>1.94</v>
      </c>
      <c r="U64">
        <v>0</v>
      </c>
      <c r="V64">
        <v>0</v>
      </c>
      <c r="W64">
        <v>0</v>
      </c>
      <c r="X64">
        <v>0</v>
      </c>
      <c r="Y64">
        <v>0</v>
      </c>
      <c r="Z64">
        <v>1</v>
      </c>
    </row>
    <row r="65" spans="1:26" x14ac:dyDescent="0.25">
      <c r="A65" t="s">
        <v>254</v>
      </c>
      <c r="B65">
        <v>558</v>
      </c>
      <c r="C65" t="s">
        <v>640</v>
      </c>
      <c r="D65">
        <v>21.8</v>
      </c>
      <c r="E65">
        <v>0.7</v>
      </c>
      <c r="F65">
        <v>152600</v>
      </c>
      <c r="G65">
        <v>0.65600000000000003</v>
      </c>
      <c r="H65">
        <v>9</v>
      </c>
      <c r="I65">
        <v>232477.2</v>
      </c>
      <c r="J65">
        <v>12</v>
      </c>
      <c r="K65">
        <v>0.05</v>
      </c>
      <c r="L65">
        <v>2.6</v>
      </c>
      <c r="M65">
        <v>9.1</v>
      </c>
      <c r="N65">
        <v>3.9E-2</v>
      </c>
      <c r="O65">
        <v>17</v>
      </c>
      <c r="P65">
        <v>5.2999999999999999E-2</v>
      </c>
      <c r="Q65">
        <v>4.8000000000000001E-2</v>
      </c>
      <c r="R65">
        <v>-8</v>
      </c>
      <c r="S65" t="s">
        <v>641</v>
      </c>
      <c r="T65">
        <v>1.68</v>
      </c>
      <c r="U65">
        <v>2</v>
      </c>
      <c r="V65">
        <v>0</v>
      </c>
      <c r="W65">
        <v>0</v>
      </c>
      <c r="X65">
        <v>0</v>
      </c>
      <c r="Y65">
        <v>0</v>
      </c>
      <c r="Z65">
        <v>1</v>
      </c>
    </row>
    <row r="66" spans="1:26" x14ac:dyDescent="0.25">
      <c r="A66" t="s">
        <v>267</v>
      </c>
      <c r="B66">
        <v>583</v>
      </c>
      <c r="C66" t="s">
        <v>640</v>
      </c>
      <c r="D66">
        <v>109.5</v>
      </c>
      <c r="E66">
        <v>0.61</v>
      </c>
      <c r="F66">
        <v>667950</v>
      </c>
      <c r="G66">
        <v>4.3999999999999997E-2</v>
      </c>
      <c r="H66">
        <v>9</v>
      </c>
      <c r="I66">
        <v>15128321.800000001</v>
      </c>
      <c r="J66">
        <v>3126</v>
      </c>
      <c r="K66">
        <v>0.20699999999999999</v>
      </c>
      <c r="L66">
        <v>114.2</v>
      </c>
      <c r="M66">
        <v>3012</v>
      </c>
      <c r="N66">
        <v>0.19900000000000001</v>
      </c>
      <c r="O66">
        <v>918</v>
      </c>
      <c r="P66">
        <v>5.2999999999999999E-2</v>
      </c>
      <c r="Q66">
        <v>4.8000000000000001E-2</v>
      </c>
      <c r="R66">
        <v>0</v>
      </c>
      <c r="S66" t="s">
        <v>641</v>
      </c>
      <c r="T66">
        <v>55.68</v>
      </c>
      <c r="U66">
        <v>0</v>
      </c>
      <c r="V66">
        <v>8.0000000000000002E-3</v>
      </c>
      <c r="W66">
        <v>0</v>
      </c>
      <c r="X66">
        <v>0</v>
      </c>
      <c r="Y66">
        <v>0.23699999999999999</v>
      </c>
      <c r="Z66">
        <v>0.755</v>
      </c>
    </row>
    <row r="67" spans="1:26" x14ac:dyDescent="0.25">
      <c r="A67" t="s">
        <v>384</v>
      </c>
      <c r="B67">
        <v>796</v>
      </c>
      <c r="C67" t="s">
        <v>640</v>
      </c>
      <c r="D67">
        <v>20.9</v>
      </c>
      <c r="E67">
        <v>1.28</v>
      </c>
      <c r="F67">
        <v>267520</v>
      </c>
      <c r="G67">
        <v>1.105</v>
      </c>
      <c r="H67">
        <v>9</v>
      </c>
      <c r="I67">
        <v>242160.3</v>
      </c>
      <c r="J67">
        <v>26</v>
      </c>
      <c r="K67">
        <v>0.107</v>
      </c>
      <c r="L67">
        <v>0.4</v>
      </c>
      <c r="M67">
        <v>25</v>
      </c>
      <c r="N67">
        <v>0.10299999999999999</v>
      </c>
      <c r="O67">
        <v>18</v>
      </c>
      <c r="P67">
        <v>5.2999999999999999E-2</v>
      </c>
      <c r="Q67">
        <v>4.8000000000000001E-2</v>
      </c>
      <c r="R67">
        <v>7</v>
      </c>
      <c r="S67" t="s">
        <v>641</v>
      </c>
      <c r="T67">
        <v>1.04</v>
      </c>
      <c r="U67">
        <v>0</v>
      </c>
      <c r="V67">
        <v>0</v>
      </c>
      <c r="W67">
        <v>0</v>
      </c>
      <c r="X67">
        <v>0</v>
      </c>
      <c r="Y67">
        <v>0</v>
      </c>
      <c r="Z67">
        <v>1</v>
      </c>
    </row>
    <row r="68" spans="1:26" x14ac:dyDescent="0.25">
      <c r="A68" t="s">
        <v>29</v>
      </c>
      <c r="B68">
        <v>105</v>
      </c>
      <c r="C68" t="s">
        <v>640</v>
      </c>
      <c r="D68">
        <v>17.600000000000001</v>
      </c>
      <c r="E68">
        <v>1</v>
      </c>
      <c r="F68">
        <v>176000</v>
      </c>
      <c r="G68">
        <v>9.6000000000000002E-2</v>
      </c>
      <c r="H68">
        <v>13</v>
      </c>
      <c r="I68">
        <v>1835132.9</v>
      </c>
      <c r="J68">
        <v>181</v>
      </c>
      <c r="K68">
        <v>9.9000000000000005E-2</v>
      </c>
      <c r="L68">
        <v>4.3</v>
      </c>
      <c r="M68">
        <v>177</v>
      </c>
      <c r="N68">
        <v>9.6000000000000002E-2</v>
      </c>
      <c r="O68">
        <v>125</v>
      </c>
      <c r="P68">
        <v>6.0999999999999999E-2</v>
      </c>
      <c r="Q68">
        <v>5.4100000000000002E-2</v>
      </c>
      <c r="R68">
        <v>52</v>
      </c>
      <c r="S68" t="s">
        <v>641</v>
      </c>
      <c r="T68">
        <v>4.8499999999999996</v>
      </c>
      <c r="U68">
        <v>0</v>
      </c>
      <c r="V68">
        <v>0</v>
      </c>
      <c r="W68">
        <v>0</v>
      </c>
      <c r="X68">
        <v>0</v>
      </c>
      <c r="Y68">
        <v>8.9999999999999993E-3</v>
      </c>
      <c r="Z68">
        <v>0.99099999999999999</v>
      </c>
    </row>
    <row r="69" spans="1:26" x14ac:dyDescent="0.25">
      <c r="A69" t="s">
        <v>274</v>
      </c>
      <c r="B69">
        <v>593</v>
      </c>
      <c r="C69" t="s">
        <v>640</v>
      </c>
      <c r="D69">
        <v>39.299999999999997</v>
      </c>
      <c r="E69">
        <v>1.35</v>
      </c>
      <c r="F69">
        <v>530550</v>
      </c>
      <c r="G69">
        <v>2.0819999999999999</v>
      </c>
      <c r="H69">
        <v>9</v>
      </c>
      <c r="I69">
        <v>254873.4</v>
      </c>
      <c r="J69">
        <v>7.1</v>
      </c>
      <c r="K69">
        <v>2.8000000000000001E-2</v>
      </c>
      <c r="L69">
        <v>0.1</v>
      </c>
      <c r="M69">
        <v>7.1</v>
      </c>
      <c r="N69">
        <v>2.8000000000000001E-2</v>
      </c>
      <c r="O69">
        <v>21</v>
      </c>
      <c r="P69">
        <v>5.2999999999999999E-2</v>
      </c>
      <c r="Q69">
        <v>4.8000000000000001E-2</v>
      </c>
      <c r="R69">
        <v>-13</v>
      </c>
      <c r="S69" t="s">
        <v>641</v>
      </c>
      <c r="T69">
        <v>0.75</v>
      </c>
      <c r="U69" t="s">
        <v>650</v>
      </c>
      <c r="V69">
        <v>0</v>
      </c>
      <c r="W69">
        <v>0</v>
      </c>
      <c r="X69">
        <v>0</v>
      </c>
      <c r="Y69">
        <v>0</v>
      </c>
      <c r="Z69">
        <v>1</v>
      </c>
    </row>
    <row r="70" spans="1:26" x14ac:dyDescent="0.25">
      <c r="A70" t="s">
        <v>189</v>
      </c>
      <c r="B70">
        <v>461</v>
      </c>
      <c r="C70" t="s">
        <v>640</v>
      </c>
      <c r="D70">
        <v>7.3</v>
      </c>
      <c r="E70">
        <v>1.01</v>
      </c>
      <c r="F70">
        <v>73730</v>
      </c>
      <c r="G70">
        <v>0.214</v>
      </c>
      <c r="H70">
        <v>9</v>
      </c>
      <c r="I70">
        <v>344781</v>
      </c>
      <c r="J70">
        <v>22</v>
      </c>
      <c r="K70">
        <v>6.4000000000000001E-2</v>
      </c>
      <c r="L70">
        <v>0</v>
      </c>
      <c r="M70">
        <v>22</v>
      </c>
      <c r="N70">
        <v>6.4000000000000001E-2</v>
      </c>
      <c r="O70">
        <v>23</v>
      </c>
      <c r="P70">
        <v>5.2999999999999999E-2</v>
      </c>
      <c r="Q70">
        <v>4.8000000000000001E-2</v>
      </c>
      <c r="R70">
        <v>-0.4</v>
      </c>
      <c r="S70" t="s">
        <v>641</v>
      </c>
      <c r="T70">
        <v>0.65</v>
      </c>
      <c r="U70">
        <v>1</v>
      </c>
      <c r="V70">
        <v>0</v>
      </c>
      <c r="W70">
        <v>0</v>
      </c>
      <c r="X70">
        <v>0</v>
      </c>
      <c r="Y70">
        <v>0</v>
      </c>
      <c r="Z70">
        <v>1</v>
      </c>
    </row>
    <row r="71" spans="1:26" x14ac:dyDescent="0.25">
      <c r="A71" t="s">
        <v>359</v>
      </c>
      <c r="B71">
        <v>749</v>
      </c>
      <c r="C71" t="s">
        <v>640</v>
      </c>
      <c r="D71">
        <v>5.9</v>
      </c>
      <c r="E71">
        <v>1.44</v>
      </c>
      <c r="F71">
        <v>84960</v>
      </c>
      <c r="G71">
        <v>8.4000000000000005E-2</v>
      </c>
      <c r="H71">
        <v>9</v>
      </c>
      <c r="I71">
        <v>1009085.4</v>
      </c>
      <c r="J71">
        <v>455</v>
      </c>
      <c r="K71">
        <v>0.45100000000000001</v>
      </c>
      <c r="L71">
        <v>49.7</v>
      </c>
      <c r="M71">
        <v>405</v>
      </c>
      <c r="N71">
        <v>0.40100000000000002</v>
      </c>
      <c r="O71">
        <v>63</v>
      </c>
      <c r="P71">
        <v>5.2999999999999999E-2</v>
      </c>
      <c r="Q71">
        <v>4.8000000000000001E-2</v>
      </c>
      <c r="R71">
        <v>0</v>
      </c>
      <c r="S71" t="s">
        <v>641</v>
      </c>
      <c r="T71">
        <v>23.79</v>
      </c>
      <c r="U71">
        <v>0</v>
      </c>
      <c r="V71">
        <v>0</v>
      </c>
      <c r="W71">
        <v>0</v>
      </c>
      <c r="X71">
        <v>0</v>
      </c>
      <c r="Y71">
        <v>0.94699999999999995</v>
      </c>
      <c r="Z71">
        <v>5.2999999999999999E-2</v>
      </c>
    </row>
    <row r="72" spans="1:26" x14ac:dyDescent="0.25">
      <c r="A72" t="s">
        <v>30</v>
      </c>
      <c r="B72">
        <v>106</v>
      </c>
      <c r="C72" t="s">
        <v>640</v>
      </c>
      <c r="D72">
        <v>42.9</v>
      </c>
      <c r="E72">
        <v>2.66</v>
      </c>
      <c r="F72">
        <v>1141140</v>
      </c>
      <c r="G72">
        <v>0.20899999999999999</v>
      </c>
      <c r="H72">
        <v>9</v>
      </c>
      <c r="I72">
        <v>5460661.9000000004</v>
      </c>
      <c r="J72">
        <v>482</v>
      </c>
      <c r="K72">
        <v>8.7999999999999995E-2</v>
      </c>
      <c r="L72">
        <v>33.6</v>
      </c>
      <c r="M72">
        <v>449</v>
      </c>
      <c r="N72">
        <v>8.2000000000000003E-2</v>
      </c>
      <c r="O72">
        <v>357</v>
      </c>
      <c r="P72">
        <v>5.2999999999999999E-2</v>
      </c>
      <c r="Q72">
        <v>4.8000000000000001E-2</v>
      </c>
      <c r="R72">
        <v>91</v>
      </c>
      <c r="S72" t="s">
        <v>641</v>
      </c>
      <c r="T72">
        <v>15.67</v>
      </c>
      <c r="U72">
        <v>0</v>
      </c>
      <c r="V72">
        <v>0</v>
      </c>
      <c r="W72">
        <v>0</v>
      </c>
      <c r="X72">
        <v>0</v>
      </c>
      <c r="Y72">
        <v>5.0000000000000001E-3</v>
      </c>
      <c r="Z72">
        <v>0.995</v>
      </c>
    </row>
    <row r="73" spans="1:26" x14ac:dyDescent="0.25">
      <c r="A73" t="s">
        <v>190</v>
      </c>
      <c r="B73">
        <v>462</v>
      </c>
      <c r="C73" t="s">
        <v>640</v>
      </c>
      <c r="D73">
        <v>5</v>
      </c>
      <c r="E73">
        <v>1.21</v>
      </c>
      <c r="F73">
        <v>60500</v>
      </c>
      <c r="G73">
        <v>1.6E-2</v>
      </c>
      <c r="H73">
        <v>9</v>
      </c>
      <c r="I73">
        <v>3757801.8</v>
      </c>
      <c r="J73">
        <v>366</v>
      </c>
      <c r="K73">
        <v>9.7000000000000003E-2</v>
      </c>
      <c r="L73">
        <v>8.1999999999999993</v>
      </c>
      <c r="M73">
        <v>358</v>
      </c>
      <c r="N73">
        <v>9.5000000000000001E-2</v>
      </c>
      <c r="O73">
        <v>222</v>
      </c>
      <c r="P73">
        <v>3.1E-2</v>
      </c>
      <c r="Q73">
        <v>4.8000000000000001E-2</v>
      </c>
      <c r="R73">
        <v>136</v>
      </c>
      <c r="S73" t="s">
        <v>641</v>
      </c>
      <c r="T73">
        <v>5.1100000000000003</v>
      </c>
      <c r="U73" t="s">
        <v>650</v>
      </c>
      <c r="V73">
        <v>0</v>
      </c>
      <c r="W73">
        <v>0</v>
      </c>
      <c r="X73">
        <v>0</v>
      </c>
      <c r="Y73">
        <v>0</v>
      </c>
      <c r="Z73">
        <v>1</v>
      </c>
    </row>
    <row r="74" spans="1:26" x14ac:dyDescent="0.25">
      <c r="A74" t="s">
        <v>404</v>
      </c>
      <c r="B74">
        <v>841</v>
      </c>
      <c r="C74" t="s">
        <v>640</v>
      </c>
      <c r="D74">
        <v>6.5</v>
      </c>
      <c r="E74">
        <v>0.84</v>
      </c>
      <c r="F74">
        <v>54600</v>
      </c>
      <c r="G74">
        <v>7.4999999999999997E-2</v>
      </c>
      <c r="H74">
        <v>13</v>
      </c>
      <c r="I74">
        <v>729954.9</v>
      </c>
      <c r="J74">
        <v>47</v>
      </c>
      <c r="K74">
        <v>6.5000000000000002E-2</v>
      </c>
      <c r="L74">
        <v>11.8</v>
      </c>
      <c r="M74">
        <v>35</v>
      </c>
      <c r="N74">
        <v>4.8000000000000001E-2</v>
      </c>
      <c r="O74">
        <v>49</v>
      </c>
      <c r="P74">
        <v>6.0999999999999999E-2</v>
      </c>
      <c r="Q74">
        <v>5.4100000000000002E-2</v>
      </c>
      <c r="R74">
        <v>-14</v>
      </c>
      <c r="S74" t="s">
        <v>641</v>
      </c>
      <c r="T74">
        <v>4.74</v>
      </c>
      <c r="U74">
        <v>0</v>
      </c>
      <c r="V74">
        <v>0</v>
      </c>
      <c r="W74">
        <v>0</v>
      </c>
      <c r="X74">
        <v>0</v>
      </c>
      <c r="Y74">
        <v>0</v>
      </c>
      <c r="Z74">
        <v>1</v>
      </c>
    </row>
    <row r="75" spans="1:26" x14ac:dyDescent="0.25">
      <c r="A75" t="s">
        <v>275</v>
      </c>
      <c r="B75">
        <v>595</v>
      </c>
      <c r="C75" t="s">
        <v>640</v>
      </c>
      <c r="D75">
        <v>10.5</v>
      </c>
      <c r="E75">
        <v>2.0499999999999998</v>
      </c>
      <c r="F75">
        <v>215250</v>
      </c>
      <c r="G75">
        <v>6.9000000000000006E-2</v>
      </c>
      <c r="H75">
        <v>9</v>
      </c>
      <c r="I75">
        <v>3097870.2</v>
      </c>
      <c r="J75">
        <v>222</v>
      </c>
      <c r="K75">
        <v>7.1999999999999995E-2</v>
      </c>
      <c r="L75">
        <v>0.3</v>
      </c>
      <c r="M75">
        <v>221</v>
      </c>
      <c r="N75">
        <v>7.0999999999999994E-2</v>
      </c>
      <c r="O75">
        <v>191</v>
      </c>
      <c r="P75">
        <v>5.2999999999999999E-2</v>
      </c>
      <c r="Q75">
        <v>4.8000000000000001E-2</v>
      </c>
      <c r="R75">
        <v>0</v>
      </c>
      <c r="S75" t="s">
        <v>641</v>
      </c>
      <c r="T75">
        <v>0.83</v>
      </c>
      <c r="U75">
        <v>0</v>
      </c>
      <c r="V75">
        <v>0</v>
      </c>
      <c r="W75">
        <v>0</v>
      </c>
      <c r="X75">
        <v>0</v>
      </c>
      <c r="Y75">
        <v>0</v>
      </c>
      <c r="Z75">
        <v>1</v>
      </c>
    </row>
    <row r="76" spans="1:26" x14ac:dyDescent="0.25">
      <c r="A76" t="s">
        <v>360</v>
      </c>
      <c r="B76">
        <v>751</v>
      </c>
      <c r="C76" t="s">
        <v>640</v>
      </c>
      <c r="D76">
        <v>1737.7</v>
      </c>
      <c r="E76">
        <v>13.4</v>
      </c>
      <c r="F76">
        <v>232851800</v>
      </c>
      <c r="G76" t="s">
        <v>2355</v>
      </c>
      <c r="H76">
        <v>10</v>
      </c>
      <c r="I76" t="s">
        <v>2355</v>
      </c>
      <c r="J76">
        <v>1275</v>
      </c>
      <c r="K76">
        <v>0.08</v>
      </c>
      <c r="L76">
        <v>95.3</v>
      </c>
      <c r="M76" t="s">
        <v>2355</v>
      </c>
      <c r="N76">
        <v>7.3999999999999996E-2</v>
      </c>
      <c r="O76" t="s">
        <v>2355</v>
      </c>
      <c r="P76">
        <v>3.1E-2</v>
      </c>
      <c r="Q76">
        <v>4.53E-2</v>
      </c>
      <c r="R76" t="s">
        <v>2355</v>
      </c>
      <c r="S76" t="s">
        <v>641</v>
      </c>
      <c r="T76">
        <v>76.94</v>
      </c>
      <c r="U76">
        <v>5</v>
      </c>
      <c r="V76">
        <v>0</v>
      </c>
      <c r="W76">
        <v>0</v>
      </c>
      <c r="X76">
        <v>0</v>
      </c>
      <c r="Y76">
        <v>0.15</v>
      </c>
      <c r="Z76">
        <v>0.85</v>
      </c>
    </row>
    <row r="77" spans="1:26" x14ac:dyDescent="0.25">
      <c r="A77" t="s">
        <v>450</v>
      </c>
      <c r="B77">
        <v>920</v>
      </c>
      <c r="C77" t="s">
        <v>640</v>
      </c>
      <c r="D77">
        <v>23</v>
      </c>
      <c r="E77">
        <v>0.3</v>
      </c>
      <c r="F77">
        <v>69000</v>
      </c>
      <c r="G77">
        <v>6.7000000000000004E-2</v>
      </c>
      <c r="H77">
        <v>11</v>
      </c>
      <c r="I77">
        <v>1025522</v>
      </c>
      <c r="J77">
        <v>77</v>
      </c>
      <c r="K77">
        <v>7.4999999999999997E-2</v>
      </c>
      <c r="L77">
        <v>2.9</v>
      </c>
      <c r="M77">
        <v>74</v>
      </c>
      <c r="N77">
        <v>7.1999999999999995E-2</v>
      </c>
      <c r="O77">
        <v>63</v>
      </c>
      <c r="P77">
        <v>5.2999999999999999E-2</v>
      </c>
      <c r="Q77">
        <v>4.8000000000000001E-2</v>
      </c>
      <c r="R77">
        <v>10</v>
      </c>
      <c r="S77" t="s">
        <v>641</v>
      </c>
      <c r="T77">
        <v>5.73</v>
      </c>
      <c r="U77">
        <v>0</v>
      </c>
      <c r="V77">
        <v>0</v>
      </c>
      <c r="W77">
        <v>0</v>
      </c>
      <c r="X77">
        <v>0</v>
      </c>
      <c r="Y77">
        <v>2.4E-2</v>
      </c>
      <c r="Z77">
        <v>0.97599999999999998</v>
      </c>
    </row>
    <row r="78" spans="1:26" x14ac:dyDescent="0.25">
      <c r="A78" t="s">
        <v>31</v>
      </c>
      <c r="B78">
        <v>107</v>
      </c>
      <c r="C78" t="s">
        <v>640</v>
      </c>
      <c r="D78">
        <v>17</v>
      </c>
      <c r="E78">
        <v>0.85</v>
      </c>
      <c r="F78">
        <v>144500</v>
      </c>
      <c r="G78">
        <v>0.46899999999999997</v>
      </c>
      <c r="H78">
        <v>11</v>
      </c>
      <c r="I78">
        <v>307941.59999999998</v>
      </c>
      <c r="J78">
        <v>41</v>
      </c>
      <c r="K78">
        <v>0.13200000000000001</v>
      </c>
      <c r="L78">
        <v>1.6</v>
      </c>
      <c r="M78">
        <v>39</v>
      </c>
      <c r="N78">
        <v>0.127</v>
      </c>
      <c r="O78">
        <v>21</v>
      </c>
      <c r="P78">
        <v>5.2999999999999999E-2</v>
      </c>
      <c r="Q78">
        <v>4.8000000000000001E-2</v>
      </c>
      <c r="R78">
        <v>0</v>
      </c>
      <c r="S78" t="s">
        <v>641</v>
      </c>
      <c r="T78">
        <v>1.72</v>
      </c>
      <c r="U78">
        <v>0</v>
      </c>
      <c r="V78">
        <v>0</v>
      </c>
      <c r="W78">
        <v>0</v>
      </c>
      <c r="X78">
        <v>0</v>
      </c>
      <c r="Y78">
        <v>0</v>
      </c>
      <c r="Z78">
        <v>1</v>
      </c>
    </row>
    <row r="79" spans="1:26" x14ac:dyDescent="0.25">
      <c r="A79" t="s">
        <v>361</v>
      </c>
      <c r="B79">
        <v>752</v>
      </c>
      <c r="C79" t="s">
        <v>640</v>
      </c>
      <c r="D79">
        <v>118.6</v>
      </c>
      <c r="E79">
        <v>6.25</v>
      </c>
      <c r="F79">
        <v>7412500</v>
      </c>
      <c r="G79">
        <v>1.4259999999999999</v>
      </c>
      <c r="H79">
        <v>10</v>
      </c>
      <c r="I79">
        <v>5196819.2</v>
      </c>
      <c r="J79">
        <v>563</v>
      </c>
      <c r="K79">
        <v>0.108</v>
      </c>
      <c r="L79">
        <v>55.4</v>
      </c>
      <c r="M79">
        <v>508</v>
      </c>
      <c r="N79">
        <v>9.8000000000000004E-2</v>
      </c>
      <c r="O79">
        <v>515</v>
      </c>
      <c r="P79">
        <v>3.1E-2</v>
      </c>
      <c r="Q79">
        <v>4.53E-2</v>
      </c>
      <c r="R79">
        <v>-7</v>
      </c>
      <c r="S79" t="s">
        <v>645</v>
      </c>
      <c r="T79">
        <v>34.450000000000003</v>
      </c>
      <c r="U79">
        <v>1</v>
      </c>
      <c r="V79">
        <v>0</v>
      </c>
      <c r="W79">
        <v>0</v>
      </c>
      <c r="X79">
        <v>0</v>
      </c>
      <c r="Y79">
        <v>0.35899999999999999</v>
      </c>
      <c r="Z79">
        <v>0.64100000000000001</v>
      </c>
    </row>
    <row r="80" spans="1:26" x14ac:dyDescent="0.25">
      <c r="A80" t="s">
        <v>325</v>
      </c>
      <c r="B80">
        <v>695</v>
      </c>
      <c r="C80" t="s">
        <v>640</v>
      </c>
      <c r="D80">
        <v>6.3</v>
      </c>
      <c r="E80">
        <v>0.84</v>
      </c>
      <c r="F80">
        <v>52920</v>
      </c>
      <c r="G80">
        <v>0.18099999999999999</v>
      </c>
      <c r="H80">
        <v>9</v>
      </c>
      <c r="I80">
        <v>292671.8</v>
      </c>
      <c r="J80">
        <v>111</v>
      </c>
      <c r="K80">
        <v>0.379</v>
      </c>
      <c r="L80">
        <v>0.6</v>
      </c>
      <c r="M80">
        <v>110</v>
      </c>
      <c r="N80">
        <v>0.376</v>
      </c>
      <c r="O80">
        <v>19</v>
      </c>
      <c r="P80">
        <v>5.2999999999999999E-2</v>
      </c>
      <c r="Q80">
        <v>4.8000000000000001E-2</v>
      </c>
      <c r="R80">
        <v>91</v>
      </c>
      <c r="S80" t="s">
        <v>641</v>
      </c>
      <c r="T80">
        <v>1.47</v>
      </c>
      <c r="U80">
        <v>4</v>
      </c>
      <c r="V80">
        <v>0</v>
      </c>
      <c r="W80">
        <v>0</v>
      </c>
      <c r="X80">
        <v>0</v>
      </c>
      <c r="Y80">
        <v>0.81699999999999995</v>
      </c>
      <c r="Z80">
        <v>0.183</v>
      </c>
    </row>
    <row r="81" spans="1:26" x14ac:dyDescent="0.25">
      <c r="A81" t="s">
        <v>104</v>
      </c>
      <c r="B81">
        <v>265</v>
      </c>
      <c r="C81" t="s">
        <v>640</v>
      </c>
      <c r="D81">
        <v>313.5</v>
      </c>
      <c r="E81">
        <v>1.41</v>
      </c>
      <c r="F81">
        <v>4420350</v>
      </c>
      <c r="G81">
        <v>0.58899999999999997</v>
      </c>
      <c r="H81">
        <v>11</v>
      </c>
      <c r="I81">
        <v>7500542.7999999998</v>
      </c>
      <c r="J81">
        <v>1430</v>
      </c>
      <c r="K81">
        <v>0.191</v>
      </c>
      <c r="L81">
        <v>20.7</v>
      </c>
      <c r="M81">
        <v>1410</v>
      </c>
      <c r="N81">
        <v>0.188</v>
      </c>
      <c r="O81">
        <v>530</v>
      </c>
      <c r="P81">
        <v>6.0999999999999999E-2</v>
      </c>
      <c r="Q81">
        <v>4.8000000000000001E-2</v>
      </c>
      <c r="R81">
        <v>880</v>
      </c>
      <c r="S81" t="s">
        <v>641</v>
      </c>
      <c r="T81">
        <v>20.51</v>
      </c>
      <c r="U81">
        <v>0</v>
      </c>
      <c r="V81">
        <v>0</v>
      </c>
      <c r="W81">
        <v>0</v>
      </c>
      <c r="X81">
        <v>0</v>
      </c>
      <c r="Y81">
        <v>6.0000000000000001E-3</v>
      </c>
      <c r="Z81">
        <v>0.99399999999999999</v>
      </c>
    </row>
    <row r="82" spans="1:26" x14ac:dyDescent="0.25">
      <c r="A82" t="s">
        <v>8</v>
      </c>
      <c r="B82">
        <v>36</v>
      </c>
      <c r="C82" t="s">
        <v>640</v>
      </c>
      <c r="D82">
        <v>69.900000000000006</v>
      </c>
      <c r="E82">
        <v>0.83</v>
      </c>
      <c r="F82">
        <v>580170</v>
      </c>
      <c r="G82">
        <v>0.03</v>
      </c>
      <c r="H82">
        <v>9</v>
      </c>
      <c r="I82">
        <v>19097312.899999999</v>
      </c>
      <c r="J82">
        <v>1331</v>
      </c>
      <c r="K82">
        <v>7.0000000000000007E-2</v>
      </c>
      <c r="L82">
        <v>123.3</v>
      </c>
      <c r="M82">
        <v>1208</v>
      </c>
      <c r="N82">
        <v>6.3E-2</v>
      </c>
      <c r="O82">
        <v>1146</v>
      </c>
      <c r="P82">
        <v>5.2999999999999999E-2</v>
      </c>
      <c r="Q82">
        <v>4.8000000000000001E-2</v>
      </c>
      <c r="R82">
        <v>62</v>
      </c>
      <c r="S82" t="s">
        <v>641</v>
      </c>
      <c r="T82">
        <v>47.36</v>
      </c>
      <c r="U82">
        <v>0</v>
      </c>
      <c r="V82">
        <v>2.1000000000000001E-2</v>
      </c>
      <c r="W82">
        <v>0</v>
      </c>
      <c r="X82">
        <v>0</v>
      </c>
      <c r="Y82">
        <v>3.5000000000000003E-2</v>
      </c>
      <c r="Z82">
        <v>0.94399999999999995</v>
      </c>
    </row>
    <row r="83" spans="1:26" x14ac:dyDescent="0.25">
      <c r="A83" t="s">
        <v>9</v>
      </c>
      <c r="B83">
        <v>37</v>
      </c>
      <c r="C83" t="s">
        <v>640</v>
      </c>
      <c r="D83">
        <v>476.2</v>
      </c>
      <c r="E83">
        <v>0.8</v>
      </c>
      <c r="F83">
        <v>3809600.0000000005</v>
      </c>
      <c r="G83">
        <v>7.6999999999999999E-2</v>
      </c>
      <c r="H83">
        <v>9</v>
      </c>
      <c r="I83">
        <v>49248508.5</v>
      </c>
      <c r="J83">
        <v>5612</v>
      </c>
      <c r="K83">
        <v>0.114</v>
      </c>
      <c r="L83">
        <v>66.2</v>
      </c>
      <c r="M83">
        <v>5546</v>
      </c>
      <c r="N83">
        <v>0.113</v>
      </c>
      <c r="O83">
        <v>3057</v>
      </c>
      <c r="P83">
        <v>5.2999999999999999E-2</v>
      </c>
      <c r="Q83">
        <v>4.8000000000000001E-2</v>
      </c>
      <c r="R83">
        <v>2490</v>
      </c>
      <c r="S83" t="s">
        <v>641</v>
      </c>
      <c r="T83">
        <v>110.96</v>
      </c>
      <c r="U83">
        <v>0</v>
      </c>
      <c r="V83">
        <v>0</v>
      </c>
      <c r="W83">
        <v>0</v>
      </c>
      <c r="X83">
        <v>0</v>
      </c>
      <c r="Y83">
        <v>2E-3</v>
      </c>
      <c r="Z83">
        <v>0.998</v>
      </c>
    </row>
    <row r="84" spans="1:26" x14ac:dyDescent="0.25">
      <c r="A84" t="s">
        <v>10</v>
      </c>
      <c r="B84">
        <v>38</v>
      </c>
      <c r="C84" t="s">
        <v>640</v>
      </c>
      <c r="D84">
        <v>416.7</v>
      </c>
      <c r="E84">
        <v>1.7</v>
      </c>
      <c r="F84">
        <v>7083900</v>
      </c>
      <c r="G84">
        <v>0.153</v>
      </c>
      <c r="H84">
        <v>9</v>
      </c>
      <c r="I84">
        <v>46437091</v>
      </c>
      <c r="J84">
        <v>3891</v>
      </c>
      <c r="K84">
        <v>8.4000000000000005E-2</v>
      </c>
      <c r="L84">
        <v>82.8</v>
      </c>
      <c r="M84">
        <v>3809</v>
      </c>
      <c r="N84">
        <v>8.2000000000000003E-2</v>
      </c>
      <c r="O84">
        <v>2981</v>
      </c>
      <c r="P84">
        <v>5.2999999999999999E-2</v>
      </c>
      <c r="Q84">
        <v>4.8000000000000001E-2</v>
      </c>
      <c r="R84">
        <v>828</v>
      </c>
      <c r="S84" t="s">
        <v>641</v>
      </c>
      <c r="T84">
        <v>104.53</v>
      </c>
      <c r="U84">
        <v>0</v>
      </c>
      <c r="V84">
        <v>0</v>
      </c>
      <c r="W84">
        <v>0</v>
      </c>
      <c r="X84">
        <v>0</v>
      </c>
      <c r="Y84">
        <v>2E-3</v>
      </c>
      <c r="Z84">
        <v>0.998</v>
      </c>
    </row>
    <row r="85" spans="1:26" x14ac:dyDescent="0.25">
      <c r="A85" t="s">
        <v>105</v>
      </c>
      <c r="B85">
        <v>268</v>
      </c>
      <c r="C85" t="s">
        <v>640</v>
      </c>
      <c r="D85">
        <v>486.3</v>
      </c>
      <c r="E85">
        <v>1.79</v>
      </c>
      <c r="F85">
        <v>8704770</v>
      </c>
      <c r="G85">
        <v>2.0569999999999999</v>
      </c>
      <c r="H85">
        <v>11</v>
      </c>
      <c r="I85">
        <v>4231559.7</v>
      </c>
      <c r="J85">
        <v>570</v>
      </c>
      <c r="K85">
        <v>0.13500000000000001</v>
      </c>
      <c r="L85">
        <v>1.5</v>
      </c>
      <c r="M85">
        <v>568</v>
      </c>
      <c r="N85">
        <v>0.13400000000000001</v>
      </c>
      <c r="O85">
        <v>339</v>
      </c>
      <c r="P85">
        <v>6.0999999999999999E-2</v>
      </c>
      <c r="Q85">
        <v>4.8000000000000001E-2</v>
      </c>
      <c r="R85">
        <v>229</v>
      </c>
      <c r="S85" t="s">
        <v>641</v>
      </c>
      <c r="T85">
        <v>11.86</v>
      </c>
      <c r="U85">
        <v>0</v>
      </c>
      <c r="V85">
        <v>0</v>
      </c>
      <c r="W85">
        <v>0</v>
      </c>
      <c r="X85">
        <v>0</v>
      </c>
      <c r="Y85">
        <v>0</v>
      </c>
      <c r="Z85">
        <v>1</v>
      </c>
    </row>
    <row r="86" spans="1:26" x14ac:dyDescent="0.25">
      <c r="A86" t="s">
        <v>406</v>
      </c>
      <c r="B86">
        <v>843</v>
      </c>
      <c r="C86" t="s">
        <v>640</v>
      </c>
      <c r="D86">
        <v>6.8</v>
      </c>
      <c r="E86">
        <v>0.12</v>
      </c>
      <c r="F86">
        <v>8159.9999999999991</v>
      </c>
      <c r="G86">
        <v>0.32500000000000001</v>
      </c>
      <c r="H86">
        <v>11</v>
      </c>
      <c r="I86">
        <v>25139.4</v>
      </c>
      <c r="J86">
        <v>3.1</v>
      </c>
      <c r="K86">
        <v>0.122</v>
      </c>
      <c r="L86">
        <v>0</v>
      </c>
      <c r="M86">
        <v>3.1</v>
      </c>
      <c r="N86">
        <v>0.123</v>
      </c>
      <c r="O86">
        <v>1.7</v>
      </c>
      <c r="P86">
        <v>5.2999999999999999E-2</v>
      </c>
      <c r="Q86">
        <v>4.8000000000000001E-2</v>
      </c>
      <c r="R86">
        <v>1</v>
      </c>
      <c r="S86" t="s">
        <v>641</v>
      </c>
      <c r="T86">
        <v>0.15</v>
      </c>
      <c r="U86">
        <v>0</v>
      </c>
      <c r="V86">
        <v>0</v>
      </c>
      <c r="W86">
        <v>0</v>
      </c>
      <c r="X86">
        <v>0</v>
      </c>
      <c r="Y86">
        <v>0</v>
      </c>
      <c r="Z86">
        <v>1</v>
      </c>
    </row>
    <row r="87" spans="1:26" x14ac:dyDescent="0.25">
      <c r="A87" t="s">
        <v>106</v>
      </c>
      <c r="B87">
        <v>269</v>
      </c>
      <c r="C87" t="s">
        <v>640</v>
      </c>
      <c r="D87">
        <v>271.3</v>
      </c>
      <c r="E87">
        <v>3.53</v>
      </c>
      <c r="F87">
        <v>9576890</v>
      </c>
      <c r="G87" t="s">
        <v>2355</v>
      </c>
      <c r="H87">
        <v>10</v>
      </c>
      <c r="I87" t="s">
        <v>2355</v>
      </c>
      <c r="J87">
        <v>2952</v>
      </c>
      <c r="K87">
        <v>7.4999999999999997E-2</v>
      </c>
      <c r="L87">
        <v>52.9</v>
      </c>
      <c r="M87" t="s">
        <v>2355</v>
      </c>
      <c r="N87">
        <v>7.2999999999999995E-2</v>
      </c>
      <c r="O87" t="s">
        <v>2355</v>
      </c>
      <c r="P87">
        <v>3.1E-2</v>
      </c>
      <c r="Q87">
        <v>4.53E-2</v>
      </c>
      <c r="R87" t="s">
        <v>2355</v>
      </c>
      <c r="S87" t="s">
        <v>641</v>
      </c>
      <c r="T87">
        <v>80.23</v>
      </c>
      <c r="U87">
        <v>6</v>
      </c>
      <c r="V87">
        <v>0</v>
      </c>
      <c r="W87">
        <v>0</v>
      </c>
      <c r="X87">
        <v>0</v>
      </c>
      <c r="Y87">
        <v>0.01</v>
      </c>
      <c r="Z87">
        <v>0.99</v>
      </c>
    </row>
    <row r="88" spans="1:26" x14ac:dyDescent="0.25">
      <c r="A88" t="s">
        <v>107</v>
      </c>
      <c r="B88">
        <v>270</v>
      </c>
      <c r="C88" t="s">
        <v>640</v>
      </c>
      <c r="D88">
        <v>148.5</v>
      </c>
      <c r="E88">
        <v>3.26</v>
      </c>
      <c r="F88">
        <v>4841100</v>
      </c>
      <c r="G88" t="s">
        <v>2355</v>
      </c>
      <c r="H88">
        <v>10</v>
      </c>
      <c r="I88" t="s">
        <v>2355</v>
      </c>
      <c r="J88">
        <v>2172</v>
      </c>
      <c r="K88">
        <v>6.3E-2</v>
      </c>
      <c r="L88">
        <v>70.599999999999994</v>
      </c>
      <c r="M88" t="s">
        <v>2355</v>
      </c>
      <c r="N88">
        <v>6.0999999999999999E-2</v>
      </c>
      <c r="O88" t="s">
        <v>2355</v>
      </c>
      <c r="P88">
        <v>3.1E-2</v>
      </c>
      <c r="Q88">
        <v>4.53E-2</v>
      </c>
      <c r="R88" t="s">
        <v>2355</v>
      </c>
      <c r="S88" t="s">
        <v>641</v>
      </c>
      <c r="T88">
        <v>69.41</v>
      </c>
      <c r="U88">
        <v>6</v>
      </c>
      <c r="V88">
        <v>0</v>
      </c>
      <c r="W88">
        <v>0</v>
      </c>
      <c r="X88">
        <v>0</v>
      </c>
      <c r="Y88">
        <v>1.2E-2</v>
      </c>
      <c r="Z88">
        <v>0.98799999999999999</v>
      </c>
    </row>
    <row r="89" spans="1:26" x14ac:dyDescent="0.25">
      <c r="A89" t="s">
        <v>326</v>
      </c>
      <c r="B89">
        <v>696</v>
      </c>
      <c r="C89" t="s">
        <v>640</v>
      </c>
      <c r="D89">
        <v>23.1</v>
      </c>
      <c r="E89">
        <v>3.21</v>
      </c>
      <c r="F89">
        <v>741510.00000000012</v>
      </c>
      <c r="G89">
        <v>0.23100000000000001</v>
      </c>
      <c r="H89">
        <v>10</v>
      </c>
      <c r="I89">
        <v>3213013.9</v>
      </c>
      <c r="J89">
        <v>303</v>
      </c>
      <c r="K89">
        <v>9.4E-2</v>
      </c>
      <c r="L89">
        <v>1.8</v>
      </c>
      <c r="M89">
        <v>302</v>
      </c>
      <c r="N89">
        <v>9.4E-2</v>
      </c>
      <c r="O89">
        <v>203</v>
      </c>
      <c r="P89">
        <v>3.1E-2</v>
      </c>
      <c r="Q89">
        <v>4.53E-2</v>
      </c>
      <c r="R89">
        <v>98</v>
      </c>
      <c r="S89" t="s">
        <v>641</v>
      </c>
      <c r="T89">
        <v>9.44</v>
      </c>
      <c r="U89">
        <v>0</v>
      </c>
      <c r="V89">
        <v>0</v>
      </c>
      <c r="W89">
        <v>0</v>
      </c>
      <c r="X89">
        <v>0</v>
      </c>
      <c r="Y89">
        <v>0.26900000000000002</v>
      </c>
      <c r="Z89">
        <v>0.73099999999999998</v>
      </c>
    </row>
    <row r="90" spans="1:26" x14ac:dyDescent="0.25">
      <c r="A90" t="s">
        <v>328</v>
      </c>
      <c r="B90">
        <v>698</v>
      </c>
      <c r="C90" t="s">
        <v>640</v>
      </c>
      <c r="D90">
        <v>5</v>
      </c>
      <c r="E90">
        <v>1.95</v>
      </c>
      <c r="F90">
        <v>97500</v>
      </c>
      <c r="G90">
        <v>0.104</v>
      </c>
      <c r="H90">
        <v>9</v>
      </c>
      <c r="I90">
        <v>937174.9</v>
      </c>
      <c r="J90">
        <v>110</v>
      </c>
      <c r="K90">
        <v>0.11799999999999999</v>
      </c>
      <c r="L90">
        <v>41.4</v>
      </c>
      <c r="M90">
        <v>69</v>
      </c>
      <c r="N90">
        <v>7.3999999999999996E-2</v>
      </c>
      <c r="O90">
        <v>59</v>
      </c>
      <c r="P90">
        <v>5.2999999999999999E-2</v>
      </c>
      <c r="Q90">
        <v>4.8000000000000001E-2</v>
      </c>
      <c r="R90">
        <v>0</v>
      </c>
      <c r="S90" t="s">
        <v>641</v>
      </c>
      <c r="T90">
        <v>6.9</v>
      </c>
      <c r="U90">
        <v>4</v>
      </c>
      <c r="V90">
        <v>0</v>
      </c>
      <c r="W90">
        <v>0</v>
      </c>
      <c r="X90">
        <v>0</v>
      </c>
      <c r="Y90">
        <v>0.63200000000000001</v>
      </c>
      <c r="Z90">
        <v>0.36799999999999999</v>
      </c>
    </row>
    <row r="91" spans="1:26" x14ac:dyDescent="0.25">
      <c r="A91" t="s">
        <v>32</v>
      </c>
      <c r="B91">
        <v>110</v>
      </c>
      <c r="C91" t="s">
        <v>640</v>
      </c>
      <c r="D91">
        <v>5.7</v>
      </c>
      <c r="E91">
        <v>0.97</v>
      </c>
      <c r="F91">
        <v>55290</v>
      </c>
      <c r="G91">
        <v>6.5000000000000002E-2</v>
      </c>
      <c r="H91">
        <v>11</v>
      </c>
      <c r="I91">
        <v>852640.2</v>
      </c>
      <c r="J91">
        <v>138</v>
      </c>
      <c r="K91">
        <v>0.161</v>
      </c>
      <c r="L91">
        <v>8.3000000000000007</v>
      </c>
      <c r="M91">
        <v>129</v>
      </c>
      <c r="N91">
        <v>0.151</v>
      </c>
      <c r="O91">
        <v>53</v>
      </c>
      <c r="P91">
        <v>5.2999999999999999E-2</v>
      </c>
      <c r="Q91">
        <v>4.8000000000000001E-2</v>
      </c>
      <c r="R91">
        <v>77</v>
      </c>
      <c r="S91" t="s">
        <v>641</v>
      </c>
      <c r="T91">
        <v>3.71</v>
      </c>
      <c r="U91">
        <v>0</v>
      </c>
      <c r="V91">
        <v>0</v>
      </c>
      <c r="W91">
        <v>0</v>
      </c>
      <c r="X91">
        <v>0</v>
      </c>
      <c r="Y91">
        <v>2.8000000000000001E-2</v>
      </c>
      <c r="Z91">
        <v>0.97199999999999998</v>
      </c>
    </row>
    <row r="92" spans="1:26" x14ac:dyDescent="0.25">
      <c r="A92" t="s">
        <v>362</v>
      </c>
      <c r="B92">
        <v>754</v>
      </c>
      <c r="C92" t="s">
        <v>640</v>
      </c>
      <c r="D92">
        <v>935.2</v>
      </c>
      <c r="E92">
        <v>13.39</v>
      </c>
      <c r="F92">
        <v>125223280.00000001</v>
      </c>
      <c r="G92">
        <v>11.156000000000001</v>
      </c>
      <c r="H92">
        <v>10</v>
      </c>
      <c r="I92">
        <v>11225209</v>
      </c>
      <c r="J92">
        <v>1333</v>
      </c>
      <c r="K92">
        <v>0.11899999999999999</v>
      </c>
      <c r="L92">
        <v>70.599999999999994</v>
      </c>
      <c r="M92">
        <v>1262</v>
      </c>
      <c r="N92">
        <v>0.112</v>
      </c>
      <c r="O92">
        <v>1090</v>
      </c>
      <c r="P92">
        <v>3.1E-2</v>
      </c>
      <c r="Q92">
        <v>4.53E-2</v>
      </c>
      <c r="R92">
        <v>172</v>
      </c>
      <c r="S92" t="s">
        <v>641</v>
      </c>
      <c r="T92">
        <v>79.42</v>
      </c>
      <c r="U92">
        <v>0</v>
      </c>
      <c r="V92">
        <v>5.6000000000000001E-2</v>
      </c>
      <c r="W92">
        <v>0</v>
      </c>
      <c r="X92">
        <v>0</v>
      </c>
      <c r="Y92">
        <v>0.40899999999999997</v>
      </c>
      <c r="Z92">
        <v>0.53500000000000003</v>
      </c>
    </row>
    <row r="93" spans="1:26" x14ac:dyDescent="0.25">
      <c r="A93" t="s">
        <v>108</v>
      </c>
      <c r="B93">
        <v>271</v>
      </c>
      <c r="C93" t="s">
        <v>640</v>
      </c>
      <c r="D93">
        <v>216.3</v>
      </c>
      <c r="E93">
        <v>12.63</v>
      </c>
      <c r="F93">
        <v>27318690</v>
      </c>
      <c r="G93">
        <v>11.45</v>
      </c>
      <c r="H93">
        <v>10</v>
      </c>
      <c r="I93">
        <v>2385836</v>
      </c>
      <c r="J93">
        <v>268</v>
      </c>
      <c r="K93">
        <v>0.112</v>
      </c>
      <c r="L93">
        <v>7.8</v>
      </c>
      <c r="M93">
        <v>261</v>
      </c>
      <c r="N93">
        <v>0.109</v>
      </c>
      <c r="O93">
        <v>233</v>
      </c>
      <c r="P93">
        <v>3.1E-2</v>
      </c>
      <c r="Q93">
        <v>4.53E-2</v>
      </c>
      <c r="R93">
        <v>0</v>
      </c>
      <c r="S93" t="s">
        <v>641</v>
      </c>
      <c r="T93">
        <v>8.98</v>
      </c>
      <c r="U93">
        <v>0</v>
      </c>
      <c r="V93">
        <v>0</v>
      </c>
      <c r="W93">
        <v>0</v>
      </c>
      <c r="X93">
        <v>0</v>
      </c>
      <c r="Y93">
        <v>8.0000000000000002E-3</v>
      </c>
      <c r="Z93">
        <v>0.99199999999999999</v>
      </c>
    </row>
    <row r="94" spans="1:26" x14ac:dyDescent="0.25">
      <c r="A94" t="s">
        <v>60</v>
      </c>
      <c r="B94">
        <v>167</v>
      </c>
      <c r="C94" t="s">
        <v>640</v>
      </c>
      <c r="D94">
        <v>103.4</v>
      </c>
      <c r="E94">
        <v>1.54</v>
      </c>
      <c r="F94">
        <v>1592360.0000000002</v>
      </c>
      <c r="G94">
        <v>2.6349999999999998</v>
      </c>
      <c r="H94">
        <v>9</v>
      </c>
      <c r="I94">
        <v>604274</v>
      </c>
      <c r="J94">
        <v>39</v>
      </c>
      <c r="K94">
        <v>6.5000000000000002E-2</v>
      </c>
      <c r="L94">
        <v>1.8</v>
      </c>
      <c r="M94">
        <v>38</v>
      </c>
      <c r="N94">
        <v>6.3E-2</v>
      </c>
      <c r="O94">
        <v>50</v>
      </c>
      <c r="P94">
        <v>6.0999999999999999E-2</v>
      </c>
      <c r="Q94">
        <v>4.8000000000000001E-2</v>
      </c>
      <c r="R94">
        <v>0</v>
      </c>
      <c r="S94" t="s">
        <v>641</v>
      </c>
      <c r="T94">
        <v>2.56</v>
      </c>
      <c r="U94">
        <v>0</v>
      </c>
      <c r="V94">
        <v>0</v>
      </c>
      <c r="W94">
        <v>0</v>
      </c>
      <c r="X94">
        <v>0</v>
      </c>
      <c r="Y94">
        <v>6.7000000000000004E-2</v>
      </c>
      <c r="Z94">
        <v>0.93300000000000005</v>
      </c>
    </row>
    <row r="95" spans="1:26" x14ac:dyDescent="0.25">
      <c r="A95" t="s">
        <v>33</v>
      </c>
      <c r="B95">
        <v>111</v>
      </c>
      <c r="C95" t="s">
        <v>640</v>
      </c>
      <c r="D95">
        <v>95.7</v>
      </c>
      <c r="E95">
        <v>5.72</v>
      </c>
      <c r="F95">
        <v>5474040</v>
      </c>
      <c r="G95">
        <v>0.42</v>
      </c>
      <c r="H95">
        <v>10</v>
      </c>
      <c r="I95">
        <v>13035504.300000001</v>
      </c>
      <c r="J95">
        <v>1010</v>
      </c>
      <c r="K95">
        <v>7.6999999999999999E-2</v>
      </c>
      <c r="L95">
        <v>36.200000000000003</v>
      </c>
      <c r="M95">
        <v>974</v>
      </c>
      <c r="N95">
        <v>7.4999999999999997E-2</v>
      </c>
      <c r="O95">
        <v>862</v>
      </c>
      <c r="P95">
        <v>3.1E-2</v>
      </c>
      <c r="Q95">
        <v>4.53E-2</v>
      </c>
      <c r="R95">
        <v>112</v>
      </c>
      <c r="S95" t="s">
        <v>641</v>
      </c>
      <c r="T95">
        <v>13.71</v>
      </c>
      <c r="U95">
        <v>0</v>
      </c>
      <c r="V95">
        <v>0</v>
      </c>
      <c r="W95">
        <v>0</v>
      </c>
      <c r="X95">
        <v>0.219</v>
      </c>
      <c r="Y95">
        <v>5.0000000000000001E-3</v>
      </c>
      <c r="Z95">
        <v>0.77600000000000002</v>
      </c>
    </row>
    <row r="96" spans="1:26" x14ac:dyDescent="0.25">
      <c r="A96" t="s">
        <v>677</v>
      </c>
      <c r="B96">
        <v>1813</v>
      </c>
      <c r="C96" t="s">
        <v>640</v>
      </c>
      <c r="D96">
        <v>8</v>
      </c>
      <c r="E96">
        <v>0.5</v>
      </c>
      <c r="F96">
        <v>40000</v>
      </c>
      <c r="G96">
        <v>8.9999999999999993E-3</v>
      </c>
      <c r="H96">
        <v>17</v>
      </c>
      <c r="I96">
        <v>4448326.7</v>
      </c>
      <c r="J96">
        <v>285</v>
      </c>
      <c r="K96">
        <v>6.4000000000000001E-2</v>
      </c>
      <c r="L96">
        <v>19.899999999999999</v>
      </c>
      <c r="M96">
        <v>265</v>
      </c>
      <c r="N96">
        <v>0.06</v>
      </c>
      <c r="O96" t="s">
        <v>2352</v>
      </c>
      <c r="R96">
        <v>0</v>
      </c>
      <c r="S96" t="s">
        <v>641</v>
      </c>
      <c r="T96">
        <v>6.54</v>
      </c>
      <c r="U96">
        <v>0</v>
      </c>
      <c r="V96">
        <v>0</v>
      </c>
      <c r="W96">
        <v>0</v>
      </c>
      <c r="X96">
        <v>0</v>
      </c>
      <c r="Y96">
        <v>8.2000000000000003E-2</v>
      </c>
      <c r="Z96">
        <v>0.91800000000000004</v>
      </c>
    </row>
    <row r="97" spans="1:26" x14ac:dyDescent="0.25">
      <c r="A97" t="s">
        <v>80</v>
      </c>
      <c r="B97">
        <v>206</v>
      </c>
      <c r="C97" t="s">
        <v>640</v>
      </c>
      <c r="D97">
        <v>6.7</v>
      </c>
      <c r="E97">
        <v>0.8</v>
      </c>
      <c r="F97">
        <v>53600</v>
      </c>
      <c r="G97">
        <v>4.2000000000000003E-2</v>
      </c>
      <c r="H97">
        <v>9</v>
      </c>
      <c r="I97">
        <v>1262841.7</v>
      </c>
      <c r="J97">
        <v>98</v>
      </c>
      <c r="K97">
        <v>7.6999999999999999E-2</v>
      </c>
      <c r="L97">
        <v>3.9</v>
      </c>
      <c r="M97">
        <v>94</v>
      </c>
      <c r="N97">
        <v>7.3999999999999996E-2</v>
      </c>
      <c r="O97">
        <v>77</v>
      </c>
      <c r="P97">
        <v>5.2999999999999999E-2</v>
      </c>
      <c r="Q97">
        <v>4.8000000000000001E-2</v>
      </c>
      <c r="R97">
        <v>17</v>
      </c>
      <c r="S97" t="s">
        <v>641</v>
      </c>
      <c r="T97">
        <v>4.2</v>
      </c>
      <c r="U97">
        <v>0</v>
      </c>
      <c r="V97">
        <v>0</v>
      </c>
      <c r="W97">
        <v>0</v>
      </c>
      <c r="X97">
        <v>0</v>
      </c>
      <c r="Y97">
        <v>0</v>
      </c>
      <c r="Z97">
        <v>1</v>
      </c>
    </row>
    <row r="98" spans="1:26" x14ac:dyDescent="0.25">
      <c r="A98" t="s">
        <v>689</v>
      </c>
      <c r="B98">
        <v>11004</v>
      </c>
      <c r="C98" t="s">
        <v>640</v>
      </c>
      <c r="D98">
        <v>19.5</v>
      </c>
      <c r="E98">
        <v>0.5</v>
      </c>
      <c r="F98">
        <v>97500</v>
      </c>
      <c r="G98">
        <v>6.0000000000000001E-3</v>
      </c>
      <c r="H98">
        <v>9</v>
      </c>
      <c r="I98">
        <v>17222510.100000001</v>
      </c>
      <c r="J98">
        <v>1187</v>
      </c>
      <c r="K98">
        <v>6.9000000000000006E-2</v>
      </c>
      <c r="L98">
        <v>27.5</v>
      </c>
      <c r="M98">
        <v>1159</v>
      </c>
      <c r="N98">
        <v>6.7000000000000004E-2</v>
      </c>
      <c r="O98">
        <v>998</v>
      </c>
      <c r="P98">
        <v>5.2999999999999999E-2</v>
      </c>
      <c r="Q98">
        <v>4.8000000000000001E-2</v>
      </c>
      <c r="R98">
        <v>0</v>
      </c>
      <c r="S98" t="s">
        <v>641</v>
      </c>
      <c r="T98">
        <v>31.51</v>
      </c>
      <c r="U98">
        <v>0</v>
      </c>
      <c r="V98">
        <v>0</v>
      </c>
      <c r="W98">
        <v>0</v>
      </c>
      <c r="X98">
        <v>0</v>
      </c>
      <c r="Y98">
        <v>8.0000000000000002E-3</v>
      </c>
      <c r="Z98">
        <v>0.99199999999999999</v>
      </c>
    </row>
    <row r="99" spans="1:26" x14ac:dyDescent="0.25">
      <c r="A99" t="s">
        <v>363</v>
      </c>
      <c r="B99">
        <v>756</v>
      </c>
      <c r="C99" t="s">
        <v>640</v>
      </c>
      <c r="D99">
        <v>22.7</v>
      </c>
      <c r="E99">
        <v>0.94</v>
      </c>
      <c r="F99">
        <v>213379.99999999997</v>
      </c>
      <c r="G99" t="s">
        <v>2355</v>
      </c>
      <c r="H99">
        <v>9</v>
      </c>
      <c r="I99" t="s">
        <v>2355</v>
      </c>
      <c r="J99">
        <v>8.6999999999999993</v>
      </c>
      <c r="K99">
        <v>2.4550000000000001</v>
      </c>
      <c r="L99">
        <v>0</v>
      </c>
      <c r="M99" t="s">
        <v>2355</v>
      </c>
      <c r="N99">
        <v>2.4489999999999998</v>
      </c>
      <c r="O99" t="s">
        <v>2355</v>
      </c>
      <c r="P99">
        <v>5.2999999999999999E-2</v>
      </c>
      <c r="Q99">
        <v>4.8000000000000001E-2</v>
      </c>
      <c r="R99" t="s">
        <v>2355</v>
      </c>
      <c r="S99" t="s">
        <v>641</v>
      </c>
      <c r="T99">
        <v>0.78</v>
      </c>
      <c r="U99">
        <v>5</v>
      </c>
      <c r="V99">
        <v>0</v>
      </c>
      <c r="W99">
        <v>0</v>
      </c>
      <c r="X99">
        <v>0</v>
      </c>
      <c r="Y99">
        <v>0.93500000000000005</v>
      </c>
      <c r="Z99">
        <v>6.5000000000000002E-2</v>
      </c>
    </row>
    <row r="100" spans="1:26" x14ac:dyDescent="0.25">
      <c r="A100" t="s">
        <v>407</v>
      </c>
      <c r="B100">
        <v>845</v>
      </c>
      <c r="C100" t="s">
        <v>640</v>
      </c>
      <c r="D100">
        <v>8.9</v>
      </c>
      <c r="E100">
        <v>1.06</v>
      </c>
      <c r="F100">
        <v>94340.000000000015</v>
      </c>
      <c r="G100">
        <v>0.51200000000000001</v>
      </c>
      <c r="H100">
        <v>9</v>
      </c>
      <c r="I100">
        <v>184312.7</v>
      </c>
      <c r="J100">
        <v>25</v>
      </c>
      <c r="K100">
        <v>0.13300000000000001</v>
      </c>
      <c r="L100">
        <v>12.2</v>
      </c>
      <c r="M100">
        <v>12</v>
      </c>
      <c r="N100">
        <v>6.5000000000000002E-2</v>
      </c>
      <c r="O100">
        <v>13</v>
      </c>
      <c r="P100">
        <v>5.2999999999999999E-2</v>
      </c>
      <c r="Q100">
        <v>4.8000000000000001E-2</v>
      </c>
      <c r="R100">
        <v>0</v>
      </c>
      <c r="S100" t="s">
        <v>641</v>
      </c>
      <c r="T100">
        <v>0.71</v>
      </c>
      <c r="U100">
        <v>0</v>
      </c>
      <c r="V100">
        <v>0</v>
      </c>
      <c r="W100">
        <v>0</v>
      </c>
      <c r="X100">
        <v>0</v>
      </c>
      <c r="Y100">
        <v>0</v>
      </c>
      <c r="Z100">
        <v>1</v>
      </c>
    </row>
    <row r="101" spans="1:26" x14ac:dyDescent="0.25">
      <c r="A101" t="s">
        <v>646</v>
      </c>
      <c r="B101">
        <v>273</v>
      </c>
      <c r="C101" t="s">
        <v>640</v>
      </c>
      <c r="D101">
        <v>55</v>
      </c>
      <c r="E101">
        <v>1.18</v>
      </c>
      <c r="F101">
        <v>648999.99999999988</v>
      </c>
      <c r="G101">
        <v>1.129</v>
      </c>
      <c r="H101">
        <v>11</v>
      </c>
      <c r="I101">
        <v>575052.6</v>
      </c>
      <c r="J101">
        <v>49</v>
      </c>
      <c r="K101">
        <v>8.5000000000000006E-2</v>
      </c>
      <c r="L101">
        <v>0.6</v>
      </c>
      <c r="M101">
        <v>48</v>
      </c>
      <c r="N101">
        <v>8.3000000000000004E-2</v>
      </c>
      <c r="O101">
        <v>43</v>
      </c>
      <c r="P101">
        <v>3.1E-2</v>
      </c>
      <c r="Q101">
        <v>4.8000000000000001E-2</v>
      </c>
      <c r="R101">
        <v>5</v>
      </c>
      <c r="S101" t="s">
        <v>641</v>
      </c>
      <c r="T101">
        <v>1.68</v>
      </c>
      <c r="U101">
        <v>0</v>
      </c>
      <c r="V101">
        <v>0</v>
      </c>
      <c r="W101">
        <v>0</v>
      </c>
      <c r="X101">
        <v>0</v>
      </c>
      <c r="Y101">
        <v>0</v>
      </c>
      <c r="Z101">
        <v>1</v>
      </c>
    </row>
    <row r="102" spans="1:26" x14ac:dyDescent="0.25">
      <c r="A102" t="s">
        <v>386</v>
      </c>
      <c r="B102">
        <v>805</v>
      </c>
      <c r="C102" t="s">
        <v>640</v>
      </c>
      <c r="D102">
        <v>21.6</v>
      </c>
      <c r="E102">
        <v>2.65</v>
      </c>
      <c r="F102">
        <v>572400</v>
      </c>
      <c r="G102">
        <v>2.516</v>
      </c>
      <c r="H102">
        <v>9</v>
      </c>
      <c r="I102">
        <v>227520.6</v>
      </c>
      <c r="J102">
        <v>29</v>
      </c>
      <c r="K102">
        <v>0.126</v>
      </c>
      <c r="L102">
        <v>2.5</v>
      </c>
      <c r="M102">
        <v>26</v>
      </c>
      <c r="N102">
        <v>0.114</v>
      </c>
      <c r="O102">
        <v>19</v>
      </c>
      <c r="P102">
        <v>5.2999999999999999E-2</v>
      </c>
      <c r="Q102">
        <v>4.8000000000000001E-2</v>
      </c>
      <c r="R102">
        <v>8</v>
      </c>
      <c r="S102" t="s">
        <v>641</v>
      </c>
      <c r="T102">
        <v>2.2999999999999998</v>
      </c>
      <c r="U102">
        <v>0</v>
      </c>
      <c r="V102">
        <v>0</v>
      </c>
      <c r="W102">
        <v>0</v>
      </c>
      <c r="X102">
        <v>0</v>
      </c>
      <c r="Y102">
        <v>0</v>
      </c>
      <c r="Z102">
        <v>1</v>
      </c>
    </row>
    <row r="103" spans="1:26" x14ac:dyDescent="0.25">
      <c r="A103" t="s">
        <v>110</v>
      </c>
      <c r="B103">
        <v>274</v>
      </c>
      <c r="C103" t="s">
        <v>640</v>
      </c>
      <c r="D103">
        <v>349.1</v>
      </c>
      <c r="E103">
        <v>9.59</v>
      </c>
      <c r="F103">
        <v>33478690</v>
      </c>
      <c r="G103">
        <v>2.1389999999999998</v>
      </c>
      <c r="H103">
        <v>10</v>
      </c>
      <c r="I103">
        <v>15655052.800000001</v>
      </c>
      <c r="J103">
        <v>2031</v>
      </c>
      <c r="K103">
        <v>0.13</v>
      </c>
      <c r="L103">
        <v>79.2</v>
      </c>
      <c r="M103">
        <v>1952</v>
      </c>
      <c r="N103">
        <v>0.125</v>
      </c>
      <c r="O103">
        <v>1215</v>
      </c>
      <c r="P103">
        <v>3.1E-2</v>
      </c>
      <c r="Q103">
        <v>4.53E-2</v>
      </c>
      <c r="R103">
        <v>737</v>
      </c>
      <c r="S103" t="s">
        <v>641</v>
      </c>
      <c r="T103">
        <v>60.64</v>
      </c>
      <c r="U103">
        <v>0</v>
      </c>
      <c r="V103">
        <v>0</v>
      </c>
      <c r="W103">
        <v>0</v>
      </c>
      <c r="X103">
        <v>0</v>
      </c>
      <c r="Y103">
        <v>2E-3</v>
      </c>
      <c r="Z103">
        <v>0.998</v>
      </c>
    </row>
    <row r="104" spans="1:26" x14ac:dyDescent="0.25">
      <c r="A104" t="s">
        <v>408</v>
      </c>
      <c r="B104">
        <v>846</v>
      </c>
      <c r="C104" t="s">
        <v>640</v>
      </c>
      <c r="D104">
        <v>23.5</v>
      </c>
      <c r="E104">
        <v>1.31</v>
      </c>
      <c r="F104">
        <v>307850</v>
      </c>
      <c r="G104">
        <v>9.7000000000000003E-2</v>
      </c>
      <c r="H104">
        <v>9</v>
      </c>
      <c r="I104">
        <v>3166180.6</v>
      </c>
      <c r="J104">
        <v>335</v>
      </c>
      <c r="K104">
        <v>0.106</v>
      </c>
      <c r="L104">
        <v>15.8</v>
      </c>
      <c r="M104">
        <v>319</v>
      </c>
      <c r="N104">
        <v>0.10100000000000001</v>
      </c>
      <c r="O104">
        <v>198</v>
      </c>
      <c r="P104">
        <v>5.2999999999999999E-2</v>
      </c>
      <c r="Q104">
        <v>4.8000000000000001E-2</v>
      </c>
      <c r="R104">
        <v>120</v>
      </c>
      <c r="S104" t="s">
        <v>641</v>
      </c>
      <c r="T104">
        <v>7.31</v>
      </c>
      <c r="U104">
        <v>0</v>
      </c>
      <c r="V104">
        <v>0</v>
      </c>
      <c r="W104">
        <v>0</v>
      </c>
      <c r="X104">
        <v>0</v>
      </c>
      <c r="Y104">
        <v>0.09</v>
      </c>
      <c r="Z104">
        <v>0.91</v>
      </c>
    </row>
    <row r="105" spans="1:26" x14ac:dyDescent="0.25">
      <c r="A105" t="s">
        <v>647</v>
      </c>
      <c r="B105">
        <v>285</v>
      </c>
      <c r="C105" t="s">
        <v>640</v>
      </c>
      <c r="D105">
        <v>19.8</v>
      </c>
      <c r="E105">
        <v>0.5</v>
      </c>
      <c r="F105">
        <v>99000</v>
      </c>
      <c r="G105">
        <v>3.5000000000000003E-2</v>
      </c>
      <c r="H105">
        <v>9</v>
      </c>
      <c r="I105">
        <v>2854598.2</v>
      </c>
      <c r="J105">
        <v>240</v>
      </c>
      <c r="K105">
        <v>8.4000000000000005E-2</v>
      </c>
      <c r="L105">
        <v>3.7</v>
      </c>
      <c r="M105">
        <v>236</v>
      </c>
      <c r="N105">
        <v>8.3000000000000004E-2</v>
      </c>
      <c r="O105">
        <v>172</v>
      </c>
      <c r="P105">
        <v>5.2999999999999999E-2</v>
      </c>
      <c r="Q105">
        <v>4.8000000000000001E-2</v>
      </c>
      <c r="R105">
        <v>64</v>
      </c>
      <c r="S105" t="s">
        <v>641</v>
      </c>
      <c r="T105">
        <v>4.49</v>
      </c>
      <c r="U105">
        <v>0</v>
      </c>
      <c r="V105">
        <v>0</v>
      </c>
      <c r="W105">
        <v>0</v>
      </c>
      <c r="X105">
        <v>0</v>
      </c>
      <c r="Y105">
        <v>0</v>
      </c>
      <c r="Z105">
        <v>1</v>
      </c>
    </row>
    <row r="106" spans="1:26" x14ac:dyDescent="0.25">
      <c r="A106" t="s">
        <v>112</v>
      </c>
      <c r="B106">
        <v>286</v>
      </c>
      <c r="C106" t="s">
        <v>640</v>
      </c>
      <c r="D106">
        <v>124.2</v>
      </c>
      <c r="E106">
        <v>0.55000000000000004</v>
      </c>
      <c r="F106">
        <v>683100</v>
      </c>
      <c r="G106">
        <v>7.2999999999999995E-2</v>
      </c>
      <c r="H106">
        <v>13</v>
      </c>
      <c r="I106">
        <v>9335827.9000000004</v>
      </c>
      <c r="J106">
        <v>1393</v>
      </c>
      <c r="K106">
        <v>0.14899999999999999</v>
      </c>
      <c r="L106">
        <v>34.9</v>
      </c>
      <c r="M106">
        <v>1358</v>
      </c>
      <c r="N106">
        <v>0.14499999999999999</v>
      </c>
      <c r="O106">
        <v>627</v>
      </c>
      <c r="P106">
        <v>6.0999999999999999E-2</v>
      </c>
      <c r="Q106">
        <v>5.4100000000000002E-2</v>
      </c>
      <c r="R106">
        <v>0</v>
      </c>
      <c r="S106" t="s">
        <v>641</v>
      </c>
      <c r="T106">
        <v>28.66</v>
      </c>
      <c r="U106">
        <v>0</v>
      </c>
      <c r="V106">
        <v>0</v>
      </c>
      <c r="W106">
        <v>0</v>
      </c>
      <c r="X106">
        <v>0</v>
      </c>
      <c r="Y106">
        <v>4.7E-2</v>
      </c>
      <c r="Z106">
        <v>0.95299999999999996</v>
      </c>
    </row>
    <row r="107" spans="1:26" x14ac:dyDescent="0.25">
      <c r="A107" t="s">
        <v>13</v>
      </c>
      <c r="B107">
        <v>43</v>
      </c>
      <c r="C107" t="s">
        <v>640</v>
      </c>
      <c r="D107">
        <v>31.7</v>
      </c>
      <c r="E107">
        <v>0.71</v>
      </c>
      <c r="F107">
        <v>225069.99999999997</v>
      </c>
      <c r="G107">
        <v>0.16400000000000001</v>
      </c>
      <c r="H107">
        <v>9</v>
      </c>
      <c r="I107">
        <v>1370627.6</v>
      </c>
      <c r="J107">
        <v>45</v>
      </c>
      <c r="K107">
        <v>3.2000000000000001E-2</v>
      </c>
      <c r="L107">
        <v>1.6</v>
      </c>
      <c r="M107">
        <v>43</v>
      </c>
      <c r="N107">
        <v>3.1E-2</v>
      </c>
      <c r="O107">
        <v>88</v>
      </c>
      <c r="P107">
        <v>5.2999999999999999E-2</v>
      </c>
      <c r="Q107">
        <v>4.8000000000000001E-2</v>
      </c>
      <c r="R107">
        <v>-45</v>
      </c>
      <c r="S107" t="s">
        <v>641</v>
      </c>
      <c r="T107">
        <v>10.46</v>
      </c>
      <c r="U107">
        <v>4</v>
      </c>
      <c r="V107">
        <v>0</v>
      </c>
      <c r="W107">
        <v>0</v>
      </c>
      <c r="X107">
        <v>0</v>
      </c>
      <c r="Y107">
        <v>0</v>
      </c>
      <c r="Z107">
        <v>1</v>
      </c>
    </row>
    <row r="108" spans="1:26" x14ac:dyDescent="0.25">
      <c r="A108" t="s">
        <v>35</v>
      </c>
      <c r="B108">
        <v>114</v>
      </c>
      <c r="C108" t="s">
        <v>640</v>
      </c>
      <c r="D108">
        <v>17.2</v>
      </c>
      <c r="E108">
        <v>2.06</v>
      </c>
      <c r="F108">
        <v>354320</v>
      </c>
      <c r="G108">
        <v>0.10100000000000001</v>
      </c>
      <c r="H108">
        <v>9</v>
      </c>
      <c r="I108">
        <v>3500576.9</v>
      </c>
      <c r="J108">
        <v>493</v>
      </c>
      <c r="K108">
        <v>0.14099999999999999</v>
      </c>
      <c r="L108">
        <v>39.200000000000003</v>
      </c>
      <c r="M108">
        <v>454</v>
      </c>
      <c r="N108">
        <v>0.13</v>
      </c>
      <c r="O108">
        <v>220</v>
      </c>
      <c r="P108">
        <v>5.2999999999999999E-2</v>
      </c>
      <c r="Q108">
        <v>4.8000000000000001E-2</v>
      </c>
      <c r="R108">
        <v>233</v>
      </c>
      <c r="S108" t="s">
        <v>641</v>
      </c>
      <c r="T108">
        <v>6.41</v>
      </c>
      <c r="U108">
        <v>0</v>
      </c>
      <c r="V108">
        <v>0</v>
      </c>
      <c r="W108">
        <v>0</v>
      </c>
      <c r="X108">
        <v>0</v>
      </c>
      <c r="Y108">
        <v>9.8000000000000004E-2</v>
      </c>
      <c r="Z108">
        <v>0.90200000000000002</v>
      </c>
    </row>
    <row r="109" spans="1:26" x14ac:dyDescent="0.25">
      <c r="A109" t="s">
        <v>193</v>
      </c>
      <c r="B109">
        <v>469</v>
      </c>
      <c r="C109" t="s">
        <v>640</v>
      </c>
      <c r="D109">
        <v>167.9</v>
      </c>
      <c r="E109">
        <v>2.4500000000000002</v>
      </c>
      <c r="F109">
        <v>4113550</v>
      </c>
      <c r="G109">
        <v>1.2E-2</v>
      </c>
      <c r="H109">
        <v>9</v>
      </c>
      <c r="I109">
        <v>349017531.5</v>
      </c>
      <c r="J109">
        <v>26641</v>
      </c>
      <c r="K109">
        <v>7.5999999999999998E-2</v>
      </c>
      <c r="L109">
        <v>919</v>
      </c>
      <c r="M109">
        <v>25722</v>
      </c>
      <c r="N109">
        <v>7.3999999999999996E-2</v>
      </c>
      <c r="O109">
        <v>20465</v>
      </c>
      <c r="P109">
        <v>5.2999999999999999E-2</v>
      </c>
      <c r="Q109">
        <v>4.8000000000000001E-2</v>
      </c>
      <c r="R109">
        <v>5257</v>
      </c>
      <c r="S109" t="s">
        <v>641</v>
      </c>
      <c r="T109">
        <v>816.81</v>
      </c>
      <c r="U109">
        <v>0</v>
      </c>
      <c r="V109">
        <v>2.5999999999999999E-2</v>
      </c>
      <c r="W109">
        <v>0</v>
      </c>
      <c r="X109">
        <v>2.5000000000000001E-2</v>
      </c>
      <c r="Y109">
        <v>0.06</v>
      </c>
      <c r="Z109">
        <v>0.88800000000000001</v>
      </c>
    </row>
    <row r="110" spans="1:26" x14ac:dyDescent="0.25">
      <c r="A110" t="s">
        <v>86</v>
      </c>
      <c r="B110">
        <v>222</v>
      </c>
      <c r="C110" t="s">
        <v>640</v>
      </c>
      <c r="D110">
        <v>9</v>
      </c>
      <c r="E110">
        <v>0.52</v>
      </c>
      <c r="F110">
        <v>46800</v>
      </c>
      <c r="G110">
        <v>0.22700000000000001</v>
      </c>
      <c r="H110">
        <v>9</v>
      </c>
      <c r="I110">
        <v>206498.1</v>
      </c>
      <c r="J110">
        <v>17</v>
      </c>
      <c r="K110">
        <v>8.1000000000000003E-2</v>
      </c>
      <c r="L110">
        <v>0.1</v>
      </c>
      <c r="M110">
        <v>17</v>
      </c>
      <c r="N110">
        <v>8.2000000000000003E-2</v>
      </c>
      <c r="O110">
        <v>14</v>
      </c>
      <c r="P110">
        <v>5.2999999999999999E-2</v>
      </c>
      <c r="Q110">
        <v>4.8000000000000001E-2</v>
      </c>
      <c r="R110">
        <v>3</v>
      </c>
      <c r="S110" t="s">
        <v>641</v>
      </c>
      <c r="T110">
        <v>0.57999999999999996</v>
      </c>
      <c r="U110">
        <v>1</v>
      </c>
      <c r="V110">
        <v>0</v>
      </c>
      <c r="W110">
        <v>0</v>
      </c>
      <c r="X110">
        <v>0</v>
      </c>
      <c r="Y110">
        <v>0.502</v>
      </c>
      <c r="Z110">
        <v>0.498</v>
      </c>
    </row>
    <row r="111" spans="1:26" x14ac:dyDescent="0.25">
      <c r="A111" t="s">
        <v>308</v>
      </c>
      <c r="B111">
        <v>666</v>
      </c>
      <c r="C111" t="s">
        <v>640</v>
      </c>
      <c r="D111">
        <v>5.7</v>
      </c>
      <c r="E111">
        <v>1.05</v>
      </c>
      <c r="F111">
        <v>59850</v>
      </c>
      <c r="G111">
        <v>0.154</v>
      </c>
      <c r="H111">
        <v>9</v>
      </c>
      <c r="I111">
        <v>388807.7</v>
      </c>
      <c r="J111">
        <v>106</v>
      </c>
      <c r="K111">
        <v>0.27300000000000002</v>
      </c>
      <c r="L111">
        <v>-20.6</v>
      </c>
      <c r="M111">
        <v>127</v>
      </c>
      <c r="N111">
        <v>0.32700000000000001</v>
      </c>
      <c r="O111">
        <v>25</v>
      </c>
      <c r="P111">
        <v>5.2999999999999999E-2</v>
      </c>
      <c r="Q111">
        <v>4.8000000000000001E-2</v>
      </c>
      <c r="R111">
        <v>102</v>
      </c>
      <c r="S111" t="s">
        <v>641</v>
      </c>
      <c r="T111">
        <v>4.03</v>
      </c>
      <c r="U111">
        <v>0</v>
      </c>
      <c r="V111">
        <v>0.29499999999999998</v>
      </c>
      <c r="W111">
        <v>0</v>
      </c>
      <c r="X111">
        <v>0</v>
      </c>
      <c r="Y111">
        <v>0.311</v>
      </c>
      <c r="Z111">
        <v>0.39400000000000002</v>
      </c>
    </row>
    <row r="112" spans="1:26" x14ac:dyDescent="0.25">
      <c r="A112" t="s">
        <v>329</v>
      </c>
      <c r="B112">
        <v>699</v>
      </c>
      <c r="C112" t="s">
        <v>640</v>
      </c>
      <c r="D112">
        <v>28.1</v>
      </c>
      <c r="E112">
        <v>1.07</v>
      </c>
      <c r="F112">
        <v>300670.00000000006</v>
      </c>
      <c r="G112">
        <v>3.1E-2</v>
      </c>
      <c r="H112">
        <v>9</v>
      </c>
      <c r="I112">
        <v>9690932.8000000007</v>
      </c>
      <c r="J112">
        <v>1274</v>
      </c>
      <c r="K112">
        <v>0.13100000000000001</v>
      </c>
      <c r="L112">
        <v>53.6</v>
      </c>
      <c r="M112">
        <v>1220</v>
      </c>
      <c r="N112">
        <v>0.126</v>
      </c>
      <c r="O112">
        <v>581</v>
      </c>
      <c r="P112">
        <v>5.2999999999999999E-2</v>
      </c>
      <c r="Q112">
        <v>4.8000000000000001E-2</v>
      </c>
      <c r="R112">
        <v>639</v>
      </c>
      <c r="S112" t="s">
        <v>641</v>
      </c>
      <c r="T112">
        <v>61.85</v>
      </c>
      <c r="U112">
        <v>0</v>
      </c>
      <c r="V112">
        <v>0.182</v>
      </c>
      <c r="W112">
        <v>0</v>
      </c>
      <c r="X112">
        <v>0</v>
      </c>
      <c r="Y112">
        <v>0.13500000000000001</v>
      </c>
      <c r="Z112">
        <v>0.68300000000000005</v>
      </c>
    </row>
    <row r="113" spans="1:26" x14ac:dyDescent="0.25">
      <c r="A113" t="s">
        <v>364</v>
      </c>
      <c r="B113">
        <v>757</v>
      </c>
      <c r="C113" t="s">
        <v>640</v>
      </c>
      <c r="D113">
        <v>194.8</v>
      </c>
      <c r="E113">
        <v>2.12</v>
      </c>
      <c r="F113">
        <v>4129760.0000000005</v>
      </c>
      <c r="G113" t="s">
        <v>2355</v>
      </c>
      <c r="H113">
        <v>9</v>
      </c>
      <c r="I113" t="s">
        <v>2355</v>
      </c>
      <c r="J113">
        <v>209</v>
      </c>
      <c r="K113">
        <v>6.5000000000000002E-2</v>
      </c>
      <c r="L113">
        <v>6.5</v>
      </c>
      <c r="M113" t="s">
        <v>2355</v>
      </c>
      <c r="N113">
        <v>6.3E-2</v>
      </c>
      <c r="O113" t="s">
        <v>2355</v>
      </c>
      <c r="P113">
        <v>5.2999999999999999E-2</v>
      </c>
      <c r="Q113">
        <v>4.8000000000000001E-2</v>
      </c>
      <c r="R113" t="s">
        <v>2355</v>
      </c>
      <c r="S113" t="s">
        <v>641</v>
      </c>
      <c r="T113">
        <v>15.39</v>
      </c>
      <c r="U113">
        <v>5</v>
      </c>
      <c r="V113">
        <v>0</v>
      </c>
      <c r="W113">
        <v>0</v>
      </c>
      <c r="X113">
        <v>0</v>
      </c>
      <c r="Y113">
        <v>2E-3</v>
      </c>
      <c r="Z113">
        <v>0.998</v>
      </c>
    </row>
    <row r="114" spans="1:26" x14ac:dyDescent="0.25">
      <c r="A114" t="s">
        <v>409</v>
      </c>
      <c r="B114">
        <v>847</v>
      </c>
      <c r="C114" t="s">
        <v>640</v>
      </c>
      <c r="D114">
        <v>226.4</v>
      </c>
      <c r="E114">
        <v>2.74</v>
      </c>
      <c r="F114">
        <v>6203360</v>
      </c>
      <c r="G114">
        <v>0.41399999999999998</v>
      </c>
      <c r="H114">
        <v>9</v>
      </c>
      <c r="I114">
        <v>14968839.6</v>
      </c>
      <c r="J114">
        <v>1788</v>
      </c>
      <c r="K114">
        <v>0.11899999999999999</v>
      </c>
      <c r="L114">
        <v>224.3</v>
      </c>
      <c r="M114">
        <v>1564</v>
      </c>
      <c r="N114">
        <v>0.104</v>
      </c>
      <c r="O114">
        <v>1026</v>
      </c>
      <c r="P114">
        <v>5.2999999999999999E-2</v>
      </c>
      <c r="Q114">
        <v>4.8000000000000001E-2</v>
      </c>
      <c r="R114">
        <v>537</v>
      </c>
      <c r="S114" t="s">
        <v>641</v>
      </c>
      <c r="T114">
        <v>65.06</v>
      </c>
      <c r="U114">
        <v>0</v>
      </c>
      <c r="V114">
        <v>6.0000000000000001E-3</v>
      </c>
      <c r="W114">
        <v>0</v>
      </c>
      <c r="X114">
        <v>0</v>
      </c>
      <c r="Y114">
        <v>8.9999999999999993E-3</v>
      </c>
      <c r="Z114">
        <v>0.98499999999999999</v>
      </c>
    </row>
    <row r="115" spans="1:26" x14ac:dyDescent="0.25">
      <c r="A115" t="s">
        <v>410</v>
      </c>
      <c r="B115">
        <v>848</v>
      </c>
      <c r="C115" t="s">
        <v>640</v>
      </c>
      <c r="D115">
        <v>45.3</v>
      </c>
      <c r="E115">
        <v>0.82</v>
      </c>
      <c r="F115">
        <v>371459.99999999994</v>
      </c>
      <c r="G115">
        <v>0.28199999999999997</v>
      </c>
      <c r="H115">
        <v>13</v>
      </c>
      <c r="I115">
        <v>1317267.1000000001</v>
      </c>
      <c r="J115">
        <v>97</v>
      </c>
      <c r="K115">
        <v>7.3999999999999996E-2</v>
      </c>
      <c r="L115">
        <v>47.4</v>
      </c>
      <c r="M115">
        <v>50</v>
      </c>
      <c r="N115">
        <v>3.7999999999999999E-2</v>
      </c>
      <c r="O115">
        <v>95</v>
      </c>
      <c r="P115">
        <v>6.0999999999999999E-2</v>
      </c>
      <c r="Q115">
        <v>5.4100000000000002E-2</v>
      </c>
      <c r="R115">
        <v>0</v>
      </c>
      <c r="S115" t="s">
        <v>641</v>
      </c>
      <c r="T115">
        <v>6.84</v>
      </c>
      <c r="U115">
        <v>0</v>
      </c>
      <c r="V115">
        <v>0</v>
      </c>
      <c r="W115">
        <v>0</v>
      </c>
      <c r="X115">
        <v>0</v>
      </c>
      <c r="Y115">
        <v>0</v>
      </c>
      <c r="Z115">
        <v>1</v>
      </c>
    </row>
    <row r="116" spans="1:26" x14ac:dyDescent="0.25">
      <c r="A116" t="s">
        <v>172</v>
      </c>
      <c r="B116">
        <v>428</v>
      </c>
      <c r="C116" t="s">
        <v>640</v>
      </c>
      <c r="D116">
        <v>45.3</v>
      </c>
      <c r="E116">
        <v>1.8</v>
      </c>
      <c r="F116">
        <v>815399.99999999988</v>
      </c>
      <c r="G116">
        <v>0.498</v>
      </c>
      <c r="H116">
        <v>9</v>
      </c>
      <c r="I116">
        <v>1638129.8</v>
      </c>
      <c r="J116">
        <v>165</v>
      </c>
      <c r="K116">
        <v>0.10100000000000001</v>
      </c>
      <c r="L116">
        <v>1.4</v>
      </c>
      <c r="M116">
        <v>164</v>
      </c>
      <c r="N116">
        <v>0.1</v>
      </c>
      <c r="O116">
        <v>114</v>
      </c>
      <c r="P116">
        <v>5.2999999999999999E-2</v>
      </c>
      <c r="Q116">
        <v>4.8000000000000001E-2</v>
      </c>
      <c r="R116">
        <v>50</v>
      </c>
      <c r="S116" t="s">
        <v>641</v>
      </c>
      <c r="T116">
        <v>2.68</v>
      </c>
      <c r="U116">
        <v>0</v>
      </c>
      <c r="V116">
        <v>0</v>
      </c>
      <c r="W116">
        <v>0</v>
      </c>
      <c r="X116">
        <v>0</v>
      </c>
      <c r="Y116">
        <v>0</v>
      </c>
      <c r="Z116">
        <v>1</v>
      </c>
    </row>
    <row r="117" spans="1:26" x14ac:dyDescent="0.25">
      <c r="A117" t="s">
        <v>411</v>
      </c>
      <c r="B117">
        <v>849</v>
      </c>
      <c r="C117" t="s">
        <v>640</v>
      </c>
      <c r="D117">
        <v>7.9</v>
      </c>
      <c r="E117">
        <v>1.48</v>
      </c>
      <c r="F117">
        <v>116920</v>
      </c>
      <c r="G117">
        <v>7.0000000000000001E-3</v>
      </c>
      <c r="H117">
        <v>9</v>
      </c>
      <c r="I117">
        <v>16336646</v>
      </c>
      <c r="J117">
        <v>1496</v>
      </c>
      <c r="K117">
        <v>9.1999999999999998E-2</v>
      </c>
      <c r="L117">
        <v>172.2</v>
      </c>
      <c r="M117">
        <v>1324</v>
      </c>
      <c r="N117">
        <v>8.1000000000000003E-2</v>
      </c>
      <c r="O117">
        <v>949</v>
      </c>
      <c r="P117">
        <v>5.2999999999999999E-2</v>
      </c>
      <c r="Q117">
        <v>4.8000000000000001E-2</v>
      </c>
      <c r="R117">
        <v>374</v>
      </c>
      <c r="S117" t="s">
        <v>641</v>
      </c>
      <c r="T117">
        <v>71.069999999999993</v>
      </c>
      <c r="U117">
        <v>0</v>
      </c>
      <c r="V117">
        <v>6.0000000000000001E-3</v>
      </c>
      <c r="W117">
        <v>0</v>
      </c>
      <c r="X117">
        <v>0</v>
      </c>
      <c r="Y117">
        <v>8.9999999999999993E-3</v>
      </c>
      <c r="Z117">
        <v>0.98499999999999999</v>
      </c>
    </row>
    <row r="118" spans="1:26" x14ac:dyDescent="0.25">
      <c r="A118" t="s">
        <v>36</v>
      </c>
      <c r="B118">
        <v>115</v>
      </c>
      <c r="C118" t="s">
        <v>640</v>
      </c>
      <c r="D118">
        <v>269.8</v>
      </c>
      <c r="E118">
        <v>1.97</v>
      </c>
      <c r="F118">
        <v>5315060</v>
      </c>
      <c r="G118">
        <v>8.7999999999999995E-2</v>
      </c>
      <c r="H118">
        <v>9</v>
      </c>
      <c r="I118">
        <v>60107190.200000003</v>
      </c>
      <c r="J118">
        <v>6070</v>
      </c>
      <c r="K118">
        <v>0.10100000000000001</v>
      </c>
      <c r="L118">
        <v>97.1</v>
      </c>
      <c r="M118">
        <v>5973</v>
      </c>
      <c r="N118">
        <v>9.9000000000000005E-2</v>
      </c>
      <c r="O118">
        <v>3753</v>
      </c>
      <c r="P118">
        <v>5.2999999999999999E-2</v>
      </c>
      <c r="Q118">
        <v>4.8000000000000001E-2</v>
      </c>
      <c r="R118">
        <v>2220</v>
      </c>
      <c r="S118" t="s">
        <v>641</v>
      </c>
      <c r="T118">
        <v>104.53</v>
      </c>
      <c r="U118">
        <v>0</v>
      </c>
      <c r="V118">
        <v>1.9E-2</v>
      </c>
      <c r="W118">
        <v>1.0999999999999999E-2</v>
      </c>
      <c r="X118">
        <v>0</v>
      </c>
      <c r="Y118">
        <v>4.2000000000000003E-2</v>
      </c>
      <c r="Z118">
        <v>0.92700000000000005</v>
      </c>
    </row>
    <row r="119" spans="1:26" x14ac:dyDescent="0.25">
      <c r="A119" t="s">
        <v>194</v>
      </c>
      <c r="B119">
        <v>470</v>
      </c>
      <c r="C119" t="s">
        <v>640</v>
      </c>
      <c r="D119">
        <v>342.5</v>
      </c>
      <c r="E119">
        <v>13.19</v>
      </c>
      <c r="F119">
        <v>45175750</v>
      </c>
      <c r="G119" t="s">
        <v>2355</v>
      </c>
      <c r="H119">
        <v>10</v>
      </c>
      <c r="I119" t="s">
        <v>2355</v>
      </c>
      <c r="J119">
        <v>2815</v>
      </c>
      <c r="K119">
        <v>7.9000000000000001E-2</v>
      </c>
      <c r="L119">
        <v>20.100000000000001</v>
      </c>
      <c r="M119" t="s">
        <v>2355</v>
      </c>
      <c r="N119">
        <v>7.9000000000000001E-2</v>
      </c>
      <c r="O119" t="s">
        <v>2355</v>
      </c>
      <c r="P119">
        <v>3.1E-2</v>
      </c>
      <c r="Q119">
        <v>4.53E-2</v>
      </c>
      <c r="R119" t="s">
        <v>2355</v>
      </c>
      <c r="S119" t="s">
        <v>641</v>
      </c>
      <c r="T119">
        <v>33.51</v>
      </c>
      <c r="U119">
        <v>6</v>
      </c>
      <c r="V119">
        <v>0</v>
      </c>
      <c r="W119">
        <v>0</v>
      </c>
      <c r="X119">
        <v>0</v>
      </c>
      <c r="Y119">
        <v>4.0000000000000001E-3</v>
      </c>
      <c r="Z119">
        <v>0.996</v>
      </c>
    </row>
    <row r="120" spans="1:26" x14ac:dyDescent="0.25">
      <c r="A120" t="s">
        <v>648</v>
      </c>
      <c r="B120">
        <v>290</v>
      </c>
      <c r="C120" t="s">
        <v>640</v>
      </c>
      <c r="D120">
        <v>84.9</v>
      </c>
      <c r="E120">
        <v>0.86</v>
      </c>
      <c r="F120">
        <v>730140.00000000012</v>
      </c>
      <c r="G120">
        <v>0.26400000000000001</v>
      </c>
      <c r="H120">
        <v>13</v>
      </c>
      <c r="I120">
        <v>2762121.8</v>
      </c>
      <c r="J120">
        <v>371</v>
      </c>
      <c r="K120">
        <v>0.13400000000000001</v>
      </c>
      <c r="L120">
        <v>2.9</v>
      </c>
      <c r="M120">
        <v>368</v>
      </c>
      <c r="N120">
        <v>0.13300000000000001</v>
      </c>
      <c r="O120">
        <v>199</v>
      </c>
      <c r="P120">
        <v>6.0999999999999999E-2</v>
      </c>
      <c r="Q120">
        <v>5.4100000000000002E-2</v>
      </c>
      <c r="R120">
        <v>0</v>
      </c>
      <c r="S120" t="s">
        <v>641</v>
      </c>
      <c r="T120">
        <v>5.26</v>
      </c>
      <c r="U120">
        <v>0</v>
      </c>
      <c r="V120">
        <v>0</v>
      </c>
      <c r="W120">
        <v>0</v>
      </c>
      <c r="X120">
        <v>0</v>
      </c>
      <c r="Y120">
        <v>0</v>
      </c>
      <c r="Z120">
        <v>1</v>
      </c>
    </row>
    <row r="121" spans="1:26" x14ac:dyDescent="0.25">
      <c r="A121" t="s">
        <v>195</v>
      </c>
      <c r="B121">
        <v>471</v>
      </c>
      <c r="C121" t="s">
        <v>640</v>
      </c>
      <c r="D121">
        <v>30.8</v>
      </c>
      <c r="E121">
        <v>2.54</v>
      </c>
      <c r="F121">
        <v>782320</v>
      </c>
      <c r="G121">
        <v>9.8000000000000004E-2</v>
      </c>
      <c r="H121">
        <v>9</v>
      </c>
      <c r="I121">
        <v>8008043.9000000004</v>
      </c>
      <c r="J121">
        <v>837</v>
      </c>
      <c r="K121">
        <v>0.104</v>
      </c>
      <c r="L121">
        <v>15.9</v>
      </c>
      <c r="M121">
        <v>821</v>
      </c>
      <c r="N121">
        <v>0.10299999999999999</v>
      </c>
      <c r="O121">
        <v>503</v>
      </c>
      <c r="P121">
        <v>5.2999999999999999E-2</v>
      </c>
      <c r="Q121">
        <v>4.8000000000000001E-2</v>
      </c>
      <c r="R121">
        <v>318</v>
      </c>
      <c r="S121" t="s">
        <v>641</v>
      </c>
      <c r="T121">
        <v>22.66</v>
      </c>
      <c r="U121">
        <v>0</v>
      </c>
      <c r="V121">
        <v>0</v>
      </c>
      <c r="W121">
        <v>0</v>
      </c>
      <c r="X121">
        <v>0.20699999999999999</v>
      </c>
      <c r="Y121">
        <v>0</v>
      </c>
      <c r="Z121">
        <v>0.79300000000000004</v>
      </c>
    </row>
    <row r="122" spans="1:26" x14ac:dyDescent="0.25">
      <c r="A122" t="s">
        <v>196</v>
      </c>
      <c r="B122">
        <v>472</v>
      </c>
      <c r="C122" t="s">
        <v>640</v>
      </c>
      <c r="D122">
        <v>40.1</v>
      </c>
      <c r="E122">
        <v>1.61</v>
      </c>
      <c r="F122">
        <v>645610.00000000012</v>
      </c>
      <c r="G122">
        <v>0.58299999999999996</v>
      </c>
      <c r="H122">
        <v>9</v>
      </c>
      <c r="I122">
        <v>1106626.1000000001</v>
      </c>
      <c r="J122">
        <v>127</v>
      </c>
      <c r="K122">
        <v>0.115</v>
      </c>
      <c r="L122">
        <v>5.4</v>
      </c>
      <c r="M122">
        <v>122</v>
      </c>
      <c r="N122">
        <v>0.11</v>
      </c>
      <c r="O122">
        <v>78</v>
      </c>
      <c r="P122">
        <v>3.1E-2</v>
      </c>
      <c r="Q122">
        <v>4.8000000000000001E-2</v>
      </c>
      <c r="R122">
        <v>0</v>
      </c>
      <c r="S122" t="s">
        <v>641</v>
      </c>
      <c r="T122">
        <v>7.33</v>
      </c>
      <c r="U122">
        <v>0</v>
      </c>
      <c r="V122">
        <v>0</v>
      </c>
      <c r="W122">
        <v>0</v>
      </c>
      <c r="X122">
        <v>0</v>
      </c>
      <c r="Y122">
        <v>0.17499999999999999</v>
      </c>
      <c r="Z122">
        <v>0.82499999999999996</v>
      </c>
    </row>
    <row r="123" spans="1:26" x14ac:dyDescent="0.25">
      <c r="A123" t="s">
        <v>459</v>
      </c>
      <c r="B123">
        <v>940</v>
      </c>
      <c r="C123" t="s">
        <v>640</v>
      </c>
      <c r="D123">
        <v>10.6</v>
      </c>
      <c r="E123">
        <v>6.67</v>
      </c>
      <c r="F123">
        <v>707020</v>
      </c>
      <c r="G123">
        <v>2.077</v>
      </c>
      <c r="H123">
        <v>10</v>
      </c>
      <c r="I123">
        <v>340454.1</v>
      </c>
      <c r="J123">
        <v>31</v>
      </c>
      <c r="K123">
        <v>9.0999999999999998E-2</v>
      </c>
      <c r="L123">
        <v>0.2</v>
      </c>
      <c r="M123">
        <v>31</v>
      </c>
      <c r="N123">
        <v>9.0999999999999998E-2</v>
      </c>
      <c r="O123">
        <v>26</v>
      </c>
      <c r="P123">
        <v>3.1E-2</v>
      </c>
      <c r="Q123">
        <v>4.53E-2</v>
      </c>
      <c r="R123">
        <v>0</v>
      </c>
      <c r="S123" t="s">
        <v>641</v>
      </c>
      <c r="T123">
        <v>1.1599999999999999</v>
      </c>
      <c r="U123">
        <v>0</v>
      </c>
      <c r="V123">
        <v>0</v>
      </c>
      <c r="W123">
        <v>0</v>
      </c>
      <c r="X123">
        <v>0</v>
      </c>
      <c r="Y123">
        <v>0</v>
      </c>
      <c r="Z123">
        <v>1</v>
      </c>
    </row>
    <row r="124" spans="1:26" x14ac:dyDescent="0.25">
      <c r="A124" t="s">
        <v>276</v>
      </c>
      <c r="B124">
        <v>597</v>
      </c>
      <c r="C124" t="s">
        <v>640</v>
      </c>
      <c r="D124">
        <v>72.099999999999994</v>
      </c>
      <c r="E124">
        <v>4.3499999999999996</v>
      </c>
      <c r="F124">
        <v>3136349.9999999995</v>
      </c>
      <c r="G124">
        <v>1.06</v>
      </c>
      <c r="H124">
        <v>10</v>
      </c>
      <c r="I124">
        <v>2957784.8</v>
      </c>
      <c r="J124">
        <v>183</v>
      </c>
      <c r="K124">
        <v>6.2E-2</v>
      </c>
      <c r="L124">
        <v>1</v>
      </c>
      <c r="M124">
        <v>182</v>
      </c>
      <c r="N124">
        <v>6.2E-2</v>
      </c>
      <c r="O124">
        <v>212</v>
      </c>
      <c r="P124">
        <v>3.1E-2</v>
      </c>
      <c r="Q124">
        <v>4.53E-2</v>
      </c>
      <c r="R124">
        <v>0</v>
      </c>
      <c r="S124" t="s">
        <v>641</v>
      </c>
      <c r="T124">
        <v>8.65</v>
      </c>
      <c r="U124">
        <v>0</v>
      </c>
      <c r="V124">
        <v>0</v>
      </c>
      <c r="W124">
        <v>0</v>
      </c>
      <c r="X124">
        <v>0</v>
      </c>
      <c r="Y124">
        <v>0</v>
      </c>
      <c r="Z124">
        <v>1</v>
      </c>
    </row>
    <row r="125" spans="1:26" x14ac:dyDescent="0.25">
      <c r="A125" t="s">
        <v>662</v>
      </c>
      <c r="B125">
        <v>850</v>
      </c>
      <c r="C125" t="s">
        <v>640</v>
      </c>
      <c r="D125">
        <v>189.5</v>
      </c>
      <c r="E125">
        <v>4.8</v>
      </c>
      <c r="F125">
        <v>9096000</v>
      </c>
      <c r="G125">
        <v>0.46500000000000002</v>
      </c>
      <c r="H125">
        <v>10</v>
      </c>
      <c r="I125">
        <v>19576788.100000001</v>
      </c>
      <c r="J125">
        <v>1823</v>
      </c>
      <c r="K125">
        <v>9.2999999999999999E-2</v>
      </c>
      <c r="L125">
        <v>196.1</v>
      </c>
      <c r="M125">
        <v>1626</v>
      </c>
      <c r="N125">
        <v>8.3000000000000004E-2</v>
      </c>
      <c r="O125">
        <v>1302</v>
      </c>
      <c r="P125">
        <v>3.1E-2</v>
      </c>
      <c r="Q125">
        <v>4.53E-2</v>
      </c>
      <c r="R125">
        <v>325</v>
      </c>
      <c r="S125" t="s">
        <v>641</v>
      </c>
      <c r="T125">
        <v>109.86</v>
      </c>
      <c r="U125">
        <v>0</v>
      </c>
      <c r="V125">
        <v>0</v>
      </c>
      <c r="W125">
        <v>0</v>
      </c>
      <c r="X125">
        <v>0</v>
      </c>
      <c r="Y125">
        <v>4.5999999999999999E-2</v>
      </c>
      <c r="Z125">
        <v>0.95399999999999996</v>
      </c>
    </row>
    <row r="126" spans="1:26" x14ac:dyDescent="0.25">
      <c r="A126" t="s">
        <v>412</v>
      </c>
      <c r="B126">
        <v>851</v>
      </c>
      <c r="C126" t="s">
        <v>640</v>
      </c>
      <c r="D126">
        <v>26.9</v>
      </c>
      <c r="E126">
        <v>2.99</v>
      </c>
      <c r="F126">
        <v>804310</v>
      </c>
      <c r="G126">
        <v>2.1000000000000001E-2</v>
      </c>
      <c r="H126">
        <v>9</v>
      </c>
      <c r="I126">
        <v>37755773.5</v>
      </c>
      <c r="J126">
        <v>2841</v>
      </c>
      <c r="K126">
        <v>7.4999999999999997E-2</v>
      </c>
      <c r="L126">
        <v>276.8</v>
      </c>
      <c r="M126">
        <v>2564</v>
      </c>
      <c r="N126">
        <v>6.8000000000000005E-2</v>
      </c>
      <c r="O126">
        <v>2243</v>
      </c>
      <c r="P126">
        <v>5.2999999999999999E-2</v>
      </c>
      <c r="Q126">
        <v>4.8000000000000001E-2</v>
      </c>
      <c r="R126">
        <v>321</v>
      </c>
      <c r="S126" t="s">
        <v>641</v>
      </c>
      <c r="T126">
        <v>189.09</v>
      </c>
      <c r="U126">
        <v>0</v>
      </c>
      <c r="V126">
        <v>2E-3</v>
      </c>
      <c r="W126">
        <v>0</v>
      </c>
      <c r="X126">
        <v>0</v>
      </c>
      <c r="Y126">
        <v>0.03</v>
      </c>
      <c r="Z126">
        <v>0.96799999999999997</v>
      </c>
    </row>
    <row r="127" spans="1:26" x14ac:dyDescent="0.25">
      <c r="A127" t="s">
        <v>277</v>
      </c>
      <c r="B127">
        <v>598</v>
      </c>
      <c r="C127" t="s">
        <v>640</v>
      </c>
      <c r="D127">
        <v>13.9</v>
      </c>
      <c r="E127">
        <v>0.7</v>
      </c>
      <c r="F127">
        <v>97300</v>
      </c>
      <c r="G127">
        <v>2E-3</v>
      </c>
      <c r="H127">
        <v>9</v>
      </c>
      <c r="I127">
        <v>48587769.5</v>
      </c>
      <c r="J127">
        <v>2783</v>
      </c>
      <c r="K127">
        <v>5.7000000000000002E-2</v>
      </c>
      <c r="L127">
        <v>93.1</v>
      </c>
      <c r="M127">
        <v>2689</v>
      </c>
      <c r="N127">
        <v>5.5E-2</v>
      </c>
      <c r="O127">
        <v>2782</v>
      </c>
      <c r="P127">
        <v>5.2999999999999999E-2</v>
      </c>
      <c r="Q127">
        <v>4.8000000000000001E-2</v>
      </c>
      <c r="R127">
        <v>0</v>
      </c>
      <c r="S127" t="s">
        <v>641</v>
      </c>
      <c r="T127">
        <v>78.290000000000006</v>
      </c>
      <c r="U127">
        <v>0</v>
      </c>
      <c r="V127">
        <v>8.0000000000000002E-3</v>
      </c>
      <c r="W127">
        <v>0</v>
      </c>
      <c r="X127">
        <v>6.0000000000000001E-3</v>
      </c>
      <c r="Y127">
        <v>1.7000000000000001E-2</v>
      </c>
      <c r="Z127">
        <v>0.96799999999999997</v>
      </c>
    </row>
    <row r="128" spans="1:26" x14ac:dyDescent="0.25">
      <c r="A128" t="s">
        <v>113</v>
      </c>
      <c r="B128">
        <v>294</v>
      </c>
      <c r="C128" t="s">
        <v>640</v>
      </c>
      <c r="D128">
        <v>15.4</v>
      </c>
      <c r="E128">
        <v>2.29</v>
      </c>
      <c r="F128">
        <v>352660</v>
      </c>
      <c r="G128">
        <v>0.155</v>
      </c>
      <c r="H128">
        <v>13</v>
      </c>
      <c r="I128">
        <v>2278316.7999999998</v>
      </c>
      <c r="J128">
        <v>188</v>
      </c>
      <c r="K128">
        <v>8.2000000000000003E-2</v>
      </c>
      <c r="L128">
        <v>4.9000000000000004</v>
      </c>
      <c r="M128">
        <v>183</v>
      </c>
      <c r="N128">
        <v>0.08</v>
      </c>
      <c r="O128">
        <v>159</v>
      </c>
      <c r="P128">
        <v>6.0999999999999999E-2</v>
      </c>
      <c r="Q128">
        <v>5.4100000000000002E-2</v>
      </c>
      <c r="R128">
        <v>24</v>
      </c>
      <c r="S128" t="s">
        <v>641</v>
      </c>
      <c r="T128">
        <v>6.13</v>
      </c>
      <c r="U128">
        <v>4</v>
      </c>
      <c r="V128">
        <v>0</v>
      </c>
      <c r="W128">
        <v>0</v>
      </c>
      <c r="X128">
        <v>0</v>
      </c>
      <c r="Y128">
        <v>0</v>
      </c>
      <c r="Z128">
        <v>1</v>
      </c>
    </row>
    <row r="129" spans="1:26" x14ac:dyDescent="0.25">
      <c r="A129" t="s">
        <v>37</v>
      </c>
      <c r="B129">
        <v>117</v>
      </c>
      <c r="C129" t="s">
        <v>640</v>
      </c>
      <c r="D129">
        <v>5.0999999999999996</v>
      </c>
      <c r="E129">
        <v>2.67</v>
      </c>
      <c r="F129">
        <v>136170</v>
      </c>
      <c r="G129">
        <v>6.7000000000000004E-2</v>
      </c>
      <c r="H129">
        <v>13</v>
      </c>
      <c r="I129">
        <v>2024649.4</v>
      </c>
      <c r="J129">
        <v>148</v>
      </c>
      <c r="K129">
        <v>7.2999999999999995E-2</v>
      </c>
      <c r="L129">
        <v>1.9</v>
      </c>
      <c r="M129">
        <v>146</v>
      </c>
      <c r="N129">
        <v>7.1999999999999995E-2</v>
      </c>
      <c r="O129">
        <v>135</v>
      </c>
      <c r="P129">
        <v>6.0999999999999999E-2</v>
      </c>
      <c r="Q129">
        <v>5.4100000000000002E-2</v>
      </c>
      <c r="R129">
        <v>11</v>
      </c>
      <c r="S129" t="s">
        <v>641</v>
      </c>
      <c r="T129">
        <v>3.15</v>
      </c>
      <c r="U129">
        <v>0</v>
      </c>
      <c r="V129">
        <v>0</v>
      </c>
      <c r="W129">
        <v>0</v>
      </c>
      <c r="X129">
        <v>0</v>
      </c>
      <c r="Y129">
        <v>0</v>
      </c>
      <c r="Z129">
        <v>1</v>
      </c>
    </row>
    <row r="130" spans="1:26" x14ac:dyDescent="0.25">
      <c r="A130" t="s">
        <v>413</v>
      </c>
      <c r="B130">
        <v>852</v>
      </c>
      <c r="C130" t="s">
        <v>640</v>
      </c>
      <c r="D130">
        <v>53.1</v>
      </c>
      <c r="E130">
        <v>0.79</v>
      </c>
      <c r="F130">
        <v>419490.00000000006</v>
      </c>
      <c r="G130">
        <v>0.106</v>
      </c>
      <c r="H130">
        <v>9</v>
      </c>
      <c r="I130">
        <v>3973871.8</v>
      </c>
      <c r="J130">
        <v>381</v>
      </c>
      <c r="K130">
        <v>9.6000000000000002E-2</v>
      </c>
      <c r="L130">
        <v>28.9</v>
      </c>
      <c r="M130">
        <v>352</v>
      </c>
      <c r="N130">
        <v>8.8999999999999996E-2</v>
      </c>
      <c r="O130">
        <v>250</v>
      </c>
      <c r="P130">
        <v>5.2999999999999999E-2</v>
      </c>
      <c r="Q130">
        <v>4.8000000000000001E-2</v>
      </c>
      <c r="R130">
        <v>0</v>
      </c>
      <c r="S130" t="s">
        <v>641</v>
      </c>
      <c r="T130">
        <v>22.79</v>
      </c>
      <c r="U130">
        <v>0</v>
      </c>
      <c r="V130">
        <v>0</v>
      </c>
      <c r="W130">
        <v>0</v>
      </c>
      <c r="X130">
        <v>0</v>
      </c>
      <c r="Y130">
        <v>3.0000000000000001E-3</v>
      </c>
      <c r="Z130">
        <v>0.997</v>
      </c>
    </row>
    <row r="131" spans="1:26" x14ac:dyDescent="0.25">
      <c r="A131" t="s">
        <v>114</v>
      </c>
      <c r="B131">
        <v>295</v>
      </c>
      <c r="C131" t="s">
        <v>640</v>
      </c>
      <c r="D131">
        <v>25</v>
      </c>
      <c r="E131">
        <v>1.55</v>
      </c>
      <c r="F131">
        <v>387500</v>
      </c>
      <c r="G131" t="s">
        <v>2355</v>
      </c>
      <c r="H131">
        <v>9</v>
      </c>
      <c r="I131" t="s">
        <v>2355</v>
      </c>
      <c r="J131">
        <v>222</v>
      </c>
      <c r="K131">
        <v>6.9000000000000006E-2</v>
      </c>
      <c r="L131">
        <v>11.8</v>
      </c>
      <c r="M131" t="s">
        <v>2355</v>
      </c>
      <c r="N131">
        <v>6.5000000000000002E-2</v>
      </c>
      <c r="O131" t="s">
        <v>2355</v>
      </c>
      <c r="P131">
        <v>6.0999999999999999E-2</v>
      </c>
      <c r="Q131">
        <v>4.8000000000000001E-2</v>
      </c>
      <c r="R131" t="s">
        <v>2355</v>
      </c>
      <c r="S131" t="s">
        <v>641</v>
      </c>
      <c r="T131">
        <v>6.6</v>
      </c>
      <c r="U131">
        <v>6</v>
      </c>
      <c r="V131">
        <v>0</v>
      </c>
      <c r="W131">
        <v>0</v>
      </c>
      <c r="X131">
        <v>0</v>
      </c>
      <c r="Y131">
        <v>9.4E-2</v>
      </c>
      <c r="Z131">
        <v>0.90600000000000003</v>
      </c>
    </row>
    <row r="132" spans="1:26" x14ac:dyDescent="0.25">
      <c r="A132" t="s">
        <v>653</v>
      </c>
      <c r="B132">
        <v>599</v>
      </c>
      <c r="C132" t="s">
        <v>640</v>
      </c>
      <c r="D132">
        <v>214.8</v>
      </c>
      <c r="E132">
        <v>0.45</v>
      </c>
      <c r="F132">
        <v>966600.00000000012</v>
      </c>
      <c r="G132">
        <v>1.4999999999999999E-2</v>
      </c>
      <c r="H132">
        <v>9</v>
      </c>
      <c r="I132">
        <v>65339972</v>
      </c>
      <c r="J132">
        <v>4718</v>
      </c>
      <c r="K132">
        <v>7.1999999999999995E-2</v>
      </c>
      <c r="L132">
        <v>81.400000000000006</v>
      </c>
      <c r="M132">
        <v>4637</v>
      </c>
      <c r="N132">
        <v>7.0999999999999994E-2</v>
      </c>
      <c r="O132">
        <v>3849</v>
      </c>
      <c r="P132">
        <v>5.2999999999999999E-2</v>
      </c>
      <c r="Q132">
        <v>4.8000000000000001E-2</v>
      </c>
      <c r="R132">
        <v>0</v>
      </c>
      <c r="S132" t="s">
        <v>641</v>
      </c>
      <c r="T132">
        <v>137.66999999999999</v>
      </c>
      <c r="U132">
        <v>0</v>
      </c>
      <c r="V132">
        <v>0</v>
      </c>
      <c r="W132">
        <v>0</v>
      </c>
      <c r="X132">
        <v>7.0000000000000001E-3</v>
      </c>
      <c r="Y132">
        <v>0.04</v>
      </c>
      <c r="Z132">
        <v>0.95299999999999996</v>
      </c>
    </row>
    <row r="133" spans="1:26" x14ac:dyDescent="0.25">
      <c r="A133" t="s">
        <v>667</v>
      </c>
      <c r="B133">
        <v>922</v>
      </c>
      <c r="C133" t="s">
        <v>640</v>
      </c>
      <c r="D133">
        <v>11.9</v>
      </c>
      <c r="E133">
        <v>0.6</v>
      </c>
      <c r="F133">
        <v>71400</v>
      </c>
      <c r="G133">
        <v>0.14899999999999999</v>
      </c>
      <c r="H133">
        <v>13</v>
      </c>
      <c r="I133">
        <v>479146.9</v>
      </c>
      <c r="J133">
        <v>56</v>
      </c>
      <c r="K133">
        <v>0.11700000000000001</v>
      </c>
      <c r="L133">
        <v>1.5</v>
      </c>
      <c r="M133">
        <v>55</v>
      </c>
      <c r="N133">
        <v>0.115</v>
      </c>
      <c r="O133">
        <v>33</v>
      </c>
      <c r="P133">
        <v>6.0999999999999999E-2</v>
      </c>
      <c r="Q133">
        <v>5.4100000000000002E-2</v>
      </c>
      <c r="R133">
        <v>0</v>
      </c>
      <c r="S133" t="s">
        <v>641</v>
      </c>
      <c r="T133">
        <v>2.15</v>
      </c>
      <c r="U133">
        <v>0</v>
      </c>
      <c r="V133">
        <v>0</v>
      </c>
      <c r="W133">
        <v>0</v>
      </c>
      <c r="X133">
        <v>0</v>
      </c>
      <c r="Y133">
        <v>0</v>
      </c>
      <c r="Z133">
        <v>1</v>
      </c>
    </row>
    <row r="134" spans="1:26" x14ac:dyDescent="0.25">
      <c r="A134" t="s">
        <v>38</v>
      </c>
      <c r="B134">
        <v>119</v>
      </c>
      <c r="C134" t="s">
        <v>640</v>
      </c>
      <c r="D134">
        <v>41.4</v>
      </c>
      <c r="E134">
        <v>0.84</v>
      </c>
      <c r="F134">
        <v>347759.99999999994</v>
      </c>
      <c r="G134">
        <v>8.9999999999999993E-3</v>
      </c>
      <c r="H134">
        <v>9</v>
      </c>
      <c r="I134">
        <v>36769737.700000003</v>
      </c>
      <c r="J134">
        <v>3626</v>
      </c>
      <c r="K134">
        <v>9.9000000000000005E-2</v>
      </c>
      <c r="L134">
        <v>55.7</v>
      </c>
      <c r="M134">
        <v>3571</v>
      </c>
      <c r="N134">
        <v>9.7000000000000003E-2</v>
      </c>
      <c r="O134">
        <v>2147</v>
      </c>
      <c r="P134">
        <v>6.0999999999999999E-2</v>
      </c>
      <c r="Q134">
        <v>4.8000000000000001E-2</v>
      </c>
      <c r="R134">
        <v>1423</v>
      </c>
      <c r="S134" t="s">
        <v>641</v>
      </c>
      <c r="T134">
        <v>63.15</v>
      </c>
      <c r="U134">
        <v>0</v>
      </c>
      <c r="V134">
        <v>3.2000000000000001E-2</v>
      </c>
      <c r="W134">
        <v>1.9E-2</v>
      </c>
      <c r="X134">
        <v>0</v>
      </c>
      <c r="Y134">
        <v>1.7000000000000001E-2</v>
      </c>
      <c r="Z134">
        <v>0.93100000000000005</v>
      </c>
    </row>
    <row r="135" spans="1:26" x14ac:dyDescent="0.25">
      <c r="A135" t="s">
        <v>197</v>
      </c>
      <c r="B135">
        <v>473</v>
      </c>
      <c r="C135" t="s">
        <v>640</v>
      </c>
      <c r="D135">
        <v>90.3</v>
      </c>
      <c r="E135">
        <v>1.2</v>
      </c>
      <c r="F135">
        <v>1083600</v>
      </c>
      <c r="G135">
        <v>4.4999999999999998E-2</v>
      </c>
      <c r="H135">
        <v>9</v>
      </c>
      <c r="I135">
        <v>24020877.100000001</v>
      </c>
      <c r="J135">
        <v>2317</v>
      </c>
      <c r="K135">
        <v>9.6000000000000002E-2</v>
      </c>
      <c r="L135">
        <v>49.6</v>
      </c>
      <c r="M135">
        <v>2268</v>
      </c>
      <c r="N135">
        <v>9.4E-2</v>
      </c>
      <c r="O135">
        <v>1460</v>
      </c>
      <c r="P135">
        <v>5.2999999999999999E-2</v>
      </c>
      <c r="Q135">
        <v>4.8000000000000001E-2</v>
      </c>
      <c r="R135">
        <v>808</v>
      </c>
      <c r="S135" t="s">
        <v>641</v>
      </c>
      <c r="T135">
        <v>53.08</v>
      </c>
      <c r="U135">
        <v>0</v>
      </c>
      <c r="V135">
        <v>0</v>
      </c>
      <c r="W135">
        <v>0</v>
      </c>
      <c r="X135">
        <v>0</v>
      </c>
      <c r="Y135">
        <v>1.2E-2</v>
      </c>
      <c r="Z135">
        <v>0.98799999999999999</v>
      </c>
    </row>
    <row r="136" spans="1:26" x14ac:dyDescent="0.25">
      <c r="A136" t="s">
        <v>115</v>
      </c>
      <c r="B136">
        <v>296</v>
      </c>
      <c r="C136" t="s">
        <v>640</v>
      </c>
      <c r="D136">
        <v>63.3</v>
      </c>
      <c r="E136">
        <v>0.97</v>
      </c>
      <c r="F136">
        <v>614010</v>
      </c>
      <c r="G136">
        <v>3.2000000000000001E-2</v>
      </c>
      <c r="H136">
        <v>11</v>
      </c>
      <c r="I136">
        <v>19363108.399999999</v>
      </c>
      <c r="J136">
        <v>2318</v>
      </c>
      <c r="K136">
        <v>0.12</v>
      </c>
      <c r="L136">
        <v>72.599999999999994</v>
      </c>
      <c r="M136">
        <v>2246</v>
      </c>
      <c r="N136">
        <v>0.11600000000000001</v>
      </c>
      <c r="O136">
        <v>1163</v>
      </c>
      <c r="P136">
        <v>6.0999999999999999E-2</v>
      </c>
      <c r="Q136">
        <v>4.8000000000000001E-2</v>
      </c>
      <c r="R136">
        <v>1082</v>
      </c>
      <c r="S136" t="s">
        <v>641</v>
      </c>
      <c r="T136">
        <v>59.81</v>
      </c>
      <c r="U136">
        <v>0</v>
      </c>
      <c r="V136">
        <v>0</v>
      </c>
      <c r="W136">
        <v>0</v>
      </c>
      <c r="X136">
        <v>0</v>
      </c>
      <c r="Y136">
        <v>1.7000000000000001E-2</v>
      </c>
      <c r="Z136">
        <v>0.98299999999999998</v>
      </c>
    </row>
    <row r="137" spans="1:26" x14ac:dyDescent="0.25">
      <c r="A137" t="s">
        <v>81</v>
      </c>
      <c r="B137">
        <v>213</v>
      </c>
      <c r="C137" t="s">
        <v>640</v>
      </c>
      <c r="D137">
        <v>14.1</v>
      </c>
      <c r="E137">
        <v>2.12</v>
      </c>
      <c r="F137">
        <v>298920</v>
      </c>
      <c r="G137">
        <v>4.7E-2</v>
      </c>
      <c r="H137">
        <v>9</v>
      </c>
      <c r="I137">
        <v>6327048.4000000004</v>
      </c>
      <c r="J137">
        <v>576</v>
      </c>
      <c r="K137">
        <v>9.0999999999999998E-2</v>
      </c>
      <c r="L137">
        <v>5.4</v>
      </c>
      <c r="M137">
        <v>571</v>
      </c>
      <c r="N137">
        <v>0.09</v>
      </c>
      <c r="O137">
        <v>385</v>
      </c>
      <c r="P137">
        <v>3.1E-2</v>
      </c>
      <c r="Q137">
        <v>4.8000000000000001E-2</v>
      </c>
      <c r="R137">
        <v>185</v>
      </c>
      <c r="S137" t="s">
        <v>641</v>
      </c>
      <c r="T137">
        <v>3.81</v>
      </c>
      <c r="U137">
        <v>4</v>
      </c>
      <c r="V137">
        <v>0</v>
      </c>
      <c r="W137">
        <v>0</v>
      </c>
      <c r="X137">
        <v>0</v>
      </c>
      <c r="Y137">
        <v>0</v>
      </c>
      <c r="Z137">
        <v>1</v>
      </c>
    </row>
    <row r="138" spans="1:26" x14ac:dyDescent="0.25">
      <c r="A138" t="s">
        <v>168</v>
      </c>
      <c r="B138">
        <v>418</v>
      </c>
      <c r="C138" t="s">
        <v>640</v>
      </c>
      <c r="D138">
        <v>11.3</v>
      </c>
      <c r="E138">
        <v>0.3</v>
      </c>
      <c r="F138">
        <v>33900</v>
      </c>
      <c r="G138">
        <v>3.0000000000000001E-3</v>
      </c>
      <c r="H138">
        <v>9</v>
      </c>
      <c r="I138">
        <v>13079706.800000001</v>
      </c>
      <c r="J138">
        <v>1832</v>
      </c>
      <c r="K138">
        <v>0.14000000000000001</v>
      </c>
      <c r="L138">
        <v>26.4</v>
      </c>
      <c r="M138">
        <v>1806</v>
      </c>
      <c r="N138">
        <v>0.13800000000000001</v>
      </c>
      <c r="O138">
        <v>751</v>
      </c>
      <c r="P138">
        <v>5.2999999999999999E-2</v>
      </c>
      <c r="Q138">
        <v>4.8000000000000001E-2</v>
      </c>
      <c r="R138">
        <v>1055</v>
      </c>
      <c r="S138" t="s">
        <v>641</v>
      </c>
      <c r="T138">
        <v>53.05</v>
      </c>
      <c r="U138">
        <v>0</v>
      </c>
      <c r="V138">
        <v>0</v>
      </c>
      <c r="W138">
        <v>0</v>
      </c>
      <c r="X138">
        <v>0</v>
      </c>
      <c r="Y138">
        <v>8.1000000000000003E-2</v>
      </c>
      <c r="Z138">
        <v>0.91900000000000004</v>
      </c>
    </row>
    <row r="139" spans="1:26" x14ac:dyDescent="0.25">
      <c r="A139" t="s">
        <v>330</v>
      </c>
      <c r="B139">
        <v>703</v>
      </c>
      <c r="C139" t="s">
        <v>640</v>
      </c>
      <c r="D139">
        <v>50.1</v>
      </c>
      <c r="E139">
        <v>0.37</v>
      </c>
      <c r="F139">
        <v>185370</v>
      </c>
      <c r="G139">
        <v>5.0999999999999997E-2</v>
      </c>
      <c r="H139">
        <v>13</v>
      </c>
      <c r="I139">
        <v>3623781.1</v>
      </c>
      <c r="J139">
        <v>376</v>
      </c>
      <c r="K139">
        <v>0.104</v>
      </c>
      <c r="L139">
        <v>205.6</v>
      </c>
      <c r="M139">
        <v>171</v>
      </c>
      <c r="N139">
        <v>4.7E-2</v>
      </c>
      <c r="O139">
        <v>240</v>
      </c>
      <c r="P139">
        <v>6.0999999999999999E-2</v>
      </c>
      <c r="Q139">
        <v>5.4100000000000002E-2</v>
      </c>
      <c r="R139">
        <v>0</v>
      </c>
      <c r="S139" t="s">
        <v>641</v>
      </c>
      <c r="T139">
        <v>20.36</v>
      </c>
      <c r="U139">
        <v>0</v>
      </c>
      <c r="V139">
        <v>0.33300000000000002</v>
      </c>
      <c r="W139">
        <v>0</v>
      </c>
      <c r="X139">
        <v>0</v>
      </c>
      <c r="Y139">
        <v>9.9000000000000005E-2</v>
      </c>
      <c r="Z139">
        <v>0.56799999999999995</v>
      </c>
    </row>
    <row r="140" spans="1:26" x14ac:dyDescent="0.25">
      <c r="A140" t="s">
        <v>389</v>
      </c>
      <c r="B140">
        <v>810</v>
      </c>
      <c r="C140" t="s">
        <v>640</v>
      </c>
      <c r="D140">
        <v>19.899999999999999</v>
      </c>
      <c r="E140">
        <v>1.0900000000000001</v>
      </c>
      <c r="F140">
        <v>216910</v>
      </c>
      <c r="G140">
        <v>5.8000000000000003E-2</v>
      </c>
      <c r="H140">
        <v>11</v>
      </c>
      <c r="I140">
        <v>3758615.4</v>
      </c>
      <c r="J140">
        <v>646</v>
      </c>
      <c r="K140">
        <v>0.17199999999999999</v>
      </c>
      <c r="L140">
        <v>0.3</v>
      </c>
      <c r="M140">
        <v>646</v>
      </c>
      <c r="N140">
        <v>0.17199999999999999</v>
      </c>
      <c r="O140">
        <v>230</v>
      </c>
      <c r="P140">
        <v>5.2999999999999999E-2</v>
      </c>
      <c r="Q140">
        <v>4.8000000000000001E-2</v>
      </c>
      <c r="R140">
        <v>416</v>
      </c>
      <c r="S140" t="s">
        <v>641</v>
      </c>
      <c r="T140">
        <v>17.2</v>
      </c>
      <c r="U140">
        <v>4</v>
      </c>
      <c r="V140">
        <v>0</v>
      </c>
      <c r="W140">
        <v>0</v>
      </c>
      <c r="X140">
        <v>0</v>
      </c>
      <c r="Y140">
        <v>0.505</v>
      </c>
      <c r="Z140">
        <v>0.495</v>
      </c>
    </row>
    <row r="141" spans="1:26" x14ac:dyDescent="0.25">
      <c r="A141" t="s">
        <v>116</v>
      </c>
      <c r="B141">
        <v>297</v>
      </c>
      <c r="C141" t="s">
        <v>640</v>
      </c>
      <c r="D141">
        <v>13.5</v>
      </c>
      <c r="E141">
        <v>1.03</v>
      </c>
      <c r="F141">
        <v>139050</v>
      </c>
      <c r="G141">
        <v>2.1000000000000001E-2</v>
      </c>
      <c r="H141">
        <v>9</v>
      </c>
      <c r="I141">
        <v>6600379.2999999998</v>
      </c>
      <c r="J141">
        <v>862</v>
      </c>
      <c r="K141">
        <v>0.13100000000000001</v>
      </c>
      <c r="L141">
        <v>18.600000000000001</v>
      </c>
      <c r="M141">
        <v>844</v>
      </c>
      <c r="N141">
        <v>0.128</v>
      </c>
      <c r="O141">
        <v>392</v>
      </c>
      <c r="P141">
        <v>5.2999999999999999E-2</v>
      </c>
      <c r="Q141">
        <v>4.8000000000000001E-2</v>
      </c>
      <c r="R141">
        <v>451</v>
      </c>
      <c r="S141" t="s">
        <v>641</v>
      </c>
      <c r="T141">
        <v>11.91</v>
      </c>
      <c r="U141">
        <v>4</v>
      </c>
      <c r="V141">
        <v>0</v>
      </c>
      <c r="W141">
        <v>0</v>
      </c>
      <c r="X141">
        <v>0</v>
      </c>
      <c r="Y141">
        <v>3.4000000000000002E-2</v>
      </c>
      <c r="Z141">
        <v>0.96599999999999997</v>
      </c>
    </row>
    <row r="142" spans="1:26" x14ac:dyDescent="0.25">
      <c r="A142" t="s">
        <v>173</v>
      </c>
      <c r="B142">
        <v>429</v>
      </c>
      <c r="C142" t="s">
        <v>640</v>
      </c>
      <c r="D142">
        <v>58.8</v>
      </c>
      <c r="E142">
        <v>1.62</v>
      </c>
      <c r="F142">
        <v>952560</v>
      </c>
      <c r="G142">
        <v>3.0000000000000001E-3</v>
      </c>
      <c r="H142">
        <v>9</v>
      </c>
      <c r="I142">
        <v>356106793.30000001</v>
      </c>
      <c r="J142">
        <v>33747</v>
      </c>
      <c r="K142">
        <v>9.5000000000000001E-2</v>
      </c>
      <c r="L142">
        <v>237.8</v>
      </c>
      <c r="M142">
        <v>33509</v>
      </c>
      <c r="N142">
        <v>9.4E-2</v>
      </c>
      <c r="O142">
        <v>20445</v>
      </c>
      <c r="P142">
        <v>6.0999999999999999E-2</v>
      </c>
      <c r="Q142">
        <v>4.8000000000000001E-2</v>
      </c>
      <c r="R142">
        <v>13064</v>
      </c>
      <c r="S142" t="s">
        <v>641</v>
      </c>
      <c r="T142">
        <v>728.9</v>
      </c>
      <c r="U142">
        <v>4</v>
      </c>
      <c r="V142">
        <v>0.113</v>
      </c>
      <c r="W142">
        <v>0</v>
      </c>
      <c r="X142">
        <v>6.0000000000000001E-3</v>
      </c>
      <c r="Y142">
        <v>4.2000000000000003E-2</v>
      </c>
      <c r="Z142">
        <v>0.83899999999999997</v>
      </c>
    </row>
    <row r="143" spans="1:26" x14ac:dyDescent="0.25">
      <c r="A143" t="s">
        <v>644</v>
      </c>
      <c r="B143">
        <v>121</v>
      </c>
      <c r="C143" t="s">
        <v>640</v>
      </c>
      <c r="D143">
        <v>9.6999999999999993</v>
      </c>
      <c r="E143">
        <v>0.93</v>
      </c>
      <c r="F143">
        <v>90209.999999999985</v>
      </c>
      <c r="G143">
        <v>0.23100000000000001</v>
      </c>
      <c r="H143">
        <v>11</v>
      </c>
      <c r="I143">
        <v>391218.8</v>
      </c>
      <c r="J143">
        <v>33</v>
      </c>
      <c r="K143">
        <v>8.4000000000000005E-2</v>
      </c>
      <c r="L143">
        <v>1.2</v>
      </c>
      <c r="M143">
        <v>32</v>
      </c>
      <c r="N143">
        <v>8.2000000000000003E-2</v>
      </c>
      <c r="O143">
        <v>26</v>
      </c>
      <c r="P143">
        <v>5.2999999999999999E-2</v>
      </c>
      <c r="Q143">
        <v>4.8000000000000001E-2</v>
      </c>
      <c r="R143">
        <v>6</v>
      </c>
      <c r="S143" t="s">
        <v>641</v>
      </c>
      <c r="T143">
        <v>1.44</v>
      </c>
      <c r="U143">
        <v>0</v>
      </c>
      <c r="V143">
        <v>0</v>
      </c>
      <c r="W143">
        <v>0</v>
      </c>
      <c r="X143">
        <v>0</v>
      </c>
      <c r="Y143">
        <v>0</v>
      </c>
      <c r="Z143">
        <v>1</v>
      </c>
    </row>
    <row r="144" spans="1:26" x14ac:dyDescent="0.25">
      <c r="A144" t="s">
        <v>117</v>
      </c>
      <c r="B144">
        <v>299</v>
      </c>
      <c r="C144" t="s">
        <v>640</v>
      </c>
      <c r="D144">
        <v>27.3</v>
      </c>
      <c r="E144">
        <v>0.99</v>
      </c>
      <c r="F144">
        <v>270270</v>
      </c>
      <c r="G144">
        <v>8.3000000000000004E-2</v>
      </c>
      <c r="H144">
        <v>11</v>
      </c>
      <c r="I144">
        <v>3268102.4</v>
      </c>
      <c r="J144">
        <v>632</v>
      </c>
      <c r="K144">
        <v>0.193</v>
      </c>
      <c r="L144">
        <v>14</v>
      </c>
      <c r="M144">
        <v>618</v>
      </c>
      <c r="N144">
        <v>0.189</v>
      </c>
      <c r="O144">
        <v>203</v>
      </c>
      <c r="P144">
        <v>5.2999999999999999E-2</v>
      </c>
      <c r="Q144">
        <v>4.8000000000000001E-2</v>
      </c>
      <c r="R144">
        <v>415</v>
      </c>
      <c r="S144" t="s">
        <v>641</v>
      </c>
      <c r="T144">
        <v>9.5500000000000007</v>
      </c>
      <c r="U144">
        <v>0</v>
      </c>
      <c r="V144">
        <v>0</v>
      </c>
      <c r="W144">
        <v>0</v>
      </c>
      <c r="X144">
        <v>0</v>
      </c>
      <c r="Y144">
        <v>0.09</v>
      </c>
      <c r="Z144">
        <v>0.91</v>
      </c>
    </row>
    <row r="145" spans="1:26" x14ac:dyDescent="0.25">
      <c r="A145" t="s">
        <v>365</v>
      </c>
      <c r="B145">
        <v>758</v>
      </c>
      <c r="C145" t="s">
        <v>640</v>
      </c>
      <c r="D145">
        <v>11.7</v>
      </c>
      <c r="E145">
        <v>1.83</v>
      </c>
      <c r="F145">
        <v>214109.99999999997</v>
      </c>
      <c r="G145">
        <v>0.186</v>
      </c>
      <c r="H145">
        <v>9</v>
      </c>
      <c r="I145">
        <v>1152836.7</v>
      </c>
      <c r="J145">
        <v>110</v>
      </c>
      <c r="K145">
        <v>9.5000000000000001E-2</v>
      </c>
      <c r="L145">
        <v>6.2</v>
      </c>
      <c r="M145">
        <v>104</v>
      </c>
      <c r="N145">
        <v>0.09</v>
      </c>
      <c r="O145">
        <v>75</v>
      </c>
      <c r="P145">
        <v>5.2999999999999999E-2</v>
      </c>
      <c r="Q145">
        <v>4.8000000000000001E-2</v>
      </c>
      <c r="R145">
        <v>29</v>
      </c>
      <c r="S145" t="s">
        <v>641</v>
      </c>
      <c r="T145">
        <v>8.1999999999999993</v>
      </c>
      <c r="U145">
        <v>0</v>
      </c>
      <c r="V145">
        <v>0</v>
      </c>
      <c r="W145">
        <v>0</v>
      </c>
      <c r="X145">
        <v>0</v>
      </c>
      <c r="Y145">
        <v>6.2E-2</v>
      </c>
      <c r="Z145">
        <v>0.93799999999999994</v>
      </c>
    </row>
    <row r="146" spans="1:26" x14ac:dyDescent="0.25">
      <c r="A146" t="s">
        <v>464</v>
      </c>
      <c r="B146">
        <v>960</v>
      </c>
      <c r="C146" t="s">
        <v>640</v>
      </c>
      <c r="D146">
        <v>193</v>
      </c>
      <c r="E146">
        <v>2.14</v>
      </c>
      <c r="F146">
        <v>4130200.0000000005</v>
      </c>
      <c r="G146">
        <v>1.597</v>
      </c>
      <c r="H146">
        <v>9</v>
      </c>
      <c r="I146">
        <v>2585764.9</v>
      </c>
      <c r="J146">
        <v>158</v>
      </c>
      <c r="K146">
        <v>6.0999999999999999E-2</v>
      </c>
      <c r="L146">
        <v>12.5</v>
      </c>
      <c r="M146">
        <v>146</v>
      </c>
      <c r="N146">
        <v>5.6000000000000001E-2</v>
      </c>
      <c r="O146">
        <v>201</v>
      </c>
      <c r="P146">
        <v>5.2999999999999999E-2</v>
      </c>
      <c r="Q146">
        <v>4.8000000000000001E-2</v>
      </c>
      <c r="R146">
        <v>-55</v>
      </c>
      <c r="S146" t="s">
        <v>641</v>
      </c>
      <c r="T146">
        <v>18.03</v>
      </c>
      <c r="U146">
        <v>2</v>
      </c>
      <c r="V146">
        <v>0</v>
      </c>
      <c r="W146">
        <v>0</v>
      </c>
      <c r="X146">
        <v>0</v>
      </c>
      <c r="Y146">
        <v>1.7000000000000001E-2</v>
      </c>
      <c r="Z146">
        <v>0.98299999999999998</v>
      </c>
    </row>
    <row r="147" spans="1:26" x14ac:dyDescent="0.25">
      <c r="A147" t="s">
        <v>331</v>
      </c>
      <c r="B147">
        <v>704</v>
      </c>
      <c r="C147" t="s">
        <v>640</v>
      </c>
      <c r="D147">
        <v>68.3</v>
      </c>
      <c r="E147">
        <v>0.54</v>
      </c>
      <c r="F147">
        <v>368820</v>
      </c>
      <c r="G147">
        <v>0.82499999999999996</v>
      </c>
      <c r="H147">
        <v>15</v>
      </c>
      <c r="I147">
        <v>446978.1</v>
      </c>
      <c r="J147">
        <v>14</v>
      </c>
      <c r="K147">
        <v>3.2000000000000001E-2</v>
      </c>
      <c r="L147">
        <v>0.3</v>
      </c>
      <c r="M147">
        <v>14</v>
      </c>
      <c r="N147">
        <v>3.1E-2</v>
      </c>
      <c r="O147">
        <v>35</v>
      </c>
      <c r="P147">
        <v>6.0999999999999999E-2</v>
      </c>
      <c r="Q147">
        <v>5.4100000000000002E-2</v>
      </c>
      <c r="R147">
        <v>-21</v>
      </c>
      <c r="S147" t="s">
        <v>641</v>
      </c>
      <c r="T147">
        <v>2.1</v>
      </c>
      <c r="U147">
        <v>4</v>
      </c>
      <c r="V147">
        <v>0</v>
      </c>
      <c r="W147">
        <v>0</v>
      </c>
      <c r="X147">
        <v>0</v>
      </c>
      <c r="Y147">
        <v>0</v>
      </c>
      <c r="Z147">
        <v>1</v>
      </c>
    </row>
    <row r="148" spans="1:26" x14ac:dyDescent="0.25">
      <c r="A148" t="s">
        <v>198</v>
      </c>
      <c r="B148">
        <v>474</v>
      </c>
      <c r="C148" t="s">
        <v>640</v>
      </c>
      <c r="D148">
        <v>8.4</v>
      </c>
      <c r="E148">
        <v>1.93</v>
      </c>
      <c r="F148">
        <v>162120</v>
      </c>
      <c r="G148">
        <v>0.17</v>
      </c>
      <c r="H148">
        <v>9</v>
      </c>
      <c r="I148">
        <v>953103.2</v>
      </c>
      <c r="J148">
        <v>117</v>
      </c>
      <c r="K148">
        <v>0.123</v>
      </c>
      <c r="L148">
        <v>3.9</v>
      </c>
      <c r="M148">
        <v>113</v>
      </c>
      <c r="N148">
        <v>0.11899999999999999</v>
      </c>
      <c r="O148">
        <v>62</v>
      </c>
      <c r="P148">
        <v>5.2999999999999999E-2</v>
      </c>
      <c r="Q148">
        <v>4.8000000000000001E-2</v>
      </c>
      <c r="R148">
        <v>52</v>
      </c>
      <c r="S148" t="s">
        <v>641</v>
      </c>
      <c r="T148">
        <v>1.79</v>
      </c>
      <c r="U148">
        <v>0</v>
      </c>
      <c r="V148">
        <v>0</v>
      </c>
      <c r="W148">
        <v>0</v>
      </c>
      <c r="X148">
        <v>0</v>
      </c>
      <c r="Y148">
        <v>0</v>
      </c>
      <c r="Z148">
        <v>1</v>
      </c>
    </row>
    <row r="149" spans="1:26" x14ac:dyDescent="0.25">
      <c r="A149" t="s">
        <v>199</v>
      </c>
      <c r="B149">
        <v>475</v>
      </c>
      <c r="C149" t="s">
        <v>640</v>
      </c>
      <c r="D149">
        <v>2</v>
      </c>
      <c r="E149">
        <v>3.35</v>
      </c>
      <c r="F149">
        <v>67000</v>
      </c>
      <c r="G149">
        <v>0.14000000000000001</v>
      </c>
      <c r="H149">
        <v>2</v>
      </c>
      <c r="I149">
        <v>478327.5</v>
      </c>
      <c r="J149">
        <v>39</v>
      </c>
      <c r="K149">
        <v>8.1000000000000003E-2</v>
      </c>
      <c r="L149">
        <v>0.1</v>
      </c>
      <c r="M149">
        <v>39</v>
      </c>
      <c r="N149">
        <v>8.2000000000000003E-2</v>
      </c>
      <c r="O149">
        <v>29</v>
      </c>
      <c r="P149">
        <v>0.03</v>
      </c>
      <c r="Q149">
        <v>4.3999999999999997E-2</v>
      </c>
      <c r="R149">
        <v>10</v>
      </c>
      <c r="S149" t="s">
        <v>641</v>
      </c>
      <c r="T149">
        <v>0.65</v>
      </c>
      <c r="U149">
        <v>0</v>
      </c>
      <c r="V149">
        <v>0</v>
      </c>
      <c r="W149">
        <v>0</v>
      </c>
      <c r="X149">
        <v>0</v>
      </c>
      <c r="Y149">
        <v>0</v>
      </c>
      <c r="Z149">
        <v>1</v>
      </c>
    </row>
    <row r="150" spans="1:26" x14ac:dyDescent="0.25">
      <c r="A150" t="s">
        <v>460</v>
      </c>
      <c r="B150">
        <v>941</v>
      </c>
      <c r="C150" t="s">
        <v>640</v>
      </c>
      <c r="D150">
        <v>17.5</v>
      </c>
      <c r="E150">
        <v>0.39</v>
      </c>
      <c r="F150">
        <v>68250</v>
      </c>
      <c r="G150">
        <v>0.26</v>
      </c>
      <c r="H150">
        <v>13</v>
      </c>
      <c r="I150">
        <v>262535.2</v>
      </c>
      <c r="J150">
        <v>23</v>
      </c>
      <c r="K150">
        <v>8.6999999999999994E-2</v>
      </c>
      <c r="L150">
        <v>0</v>
      </c>
      <c r="M150">
        <v>23</v>
      </c>
      <c r="N150">
        <v>8.7999999999999995E-2</v>
      </c>
      <c r="O150">
        <v>19</v>
      </c>
      <c r="P150">
        <v>6.0999999999999999E-2</v>
      </c>
      <c r="Q150">
        <v>5.4100000000000002E-2</v>
      </c>
      <c r="R150">
        <v>4</v>
      </c>
      <c r="S150" t="s">
        <v>641</v>
      </c>
      <c r="T150">
        <v>1.1599999999999999</v>
      </c>
      <c r="U150">
        <v>0</v>
      </c>
      <c r="V150">
        <v>0</v>
      </c>
      <c r="W150">
        <v>0</v>
      </c>
      <c r="X150">
        <v>0</v>
      </c>
      <c r="Y150">
        <v>0</v>
      </c>
      <c r="Z150">
        <v>1</v>
      </c>
    </row>
    <row r="151" spans="1:26" x14ac:dyDescent="0.25">
      <c r="A151" t="s">
        <v>673</v>
      </c>
      <c r="B151">
        <v>1217</v>
      </c>
      <c r="C151" t="s">
        <v>640</v>
      </c>
      <c r="D151">
        <v>48.3</v>
      </c>
      <c r="E151">
        <v>0.5</v>
      </c>
      <c r="F151">
        <v>241500</v>
      </c>
      <c r="G151">
        <v>0.158</v>
      </c>
      <c r="H151">
        <v>17</v>
      </c>
      <c r="I151">
        <v>1524393.3</v>
      </c>
      <c r="J151">
        <v>358</v>
      </c>
      <c r="K151">
        <v>0.23499999999999999</v>
      </c>
      <c r="L151">
        <v>5</v>
      </c>
      <c r="M151">
        <v>353</v>
      </c>
      <c r="N151">
        <v>0.23200000000000001</v>
      </c>
      <c r="O151" t="s">
        <v>2352</v>
      </c>
      <c r="P151">
        <v>5.2999999999999999E-2</v>
      </c>
      <c r="Q151">
        <v>4.8000000000000001E-2</v>
      </c>
      <c r="R151">
        <v>0</v>
      </c>
      <c r="S151" t="s">
        <v>641</v>
      </c>
      <c r="T151">
        <v>5.52</v>
      </c>
      <c r="U151">
        <v>0</v>
      </c>
      <c r="V151">
        <v>0</v>
      </c>
      <c r="W151">
        <v>0</v>
      </c>
      <c r="X151">
        <v>0</v>
      </c>
      <c r="Y151">
        <v>2E-3</v>
      </c>
      <c r="Z151">
        <v>0.998</v>
      </c>
    </row>
    <row r="152" spans="1:26" x14ac:dyDescent="0.25">
      <c r="A152" t="s">
        <v>451</v>
      </c>
      <c r="B152">
        <v>924</v>
      </c>
      <c r="C152" t="s">
        <v>640</v>
      </c>
      <c r="D152">
        <v>5.9</v>
      </c>
      <c r="E152">
        <v>3.57</v>
      </c>
      <c r="F152">
        <v>210630</v>
      </c>
      <c r="G152">
        <v>3.0979999999999999</v>
      </c>
      <c r="H152">
        <v>10</v>
      </c>
      <c r="I152">
        <v>67982.3</v>
      </c>
      <c r="J152">
        <v>4.7</v>
      </c>
      <c r="K152">
        <v>6.9000000000000006E-2</v>
      </c>
      <c r="L152">
        <v>0.1</v>
      </c>
      <c r="M152">
        <v>4.5</v>
      </c>
      <c r="N152">
        <v>6.6000000000000003E-2</v>
      </c>
      <c r="O152">
        <v>5.5</v>
      </c>
      <c r="P152">
        <v>3.1E-2</v>
      </c>
      <c r="Q152">
        <v>4.53E-2</v>
      </c>
      <c r="R152">
        <v>-1</v>
      </c>
      <c r="S152" t="s">
        <v>641</v>
      </c>
      <c r="T152">
        <v>0.34</v>
      </c>
      <c r="U152">
        <v>0</v>
      </c>
      <c r="V152">
        <v>0</v>
      </c>
      <c r="W152">
        <v>0</v>
      </c>
      <c r="X152">
        <v>0</v>
      </c>
      <c r="Y152">
        <v>0</v>
      </c>
      <c r="Z152">
        <v>1</v>
      </c>
    </row>
    <row r="153" spans="1:26" x14ac:dyDescent="0.25">
      <c r="A153" t="s">
        <v>174</v>
      </c>
      <c r="B153">
        <v>430</v>
      </c>
      <c r="C153" t="s">
        <v>640</v>
      </c>
      <c r="D153">
        <v>132.30000000000001</v>
      </c>
      <c r="E153">
        <v>1.1399999999999999</v>
      </c>
      <c r="F153">
        <v>1508220</v>
      </c>
      <c r="G153">
        <v>0.05</v>
      </c>
      <c r="H153">
        <v>9</v>
      </c>
      <c r="I153">
        <v>30011488.899999999</v>
      </c>
      <c r="J153">
        <v>1214</v>
      </c>
      <c r="K153">
        <v>0.04</v>
      </c>
      <c r="L153">
        <v>9</v>
      </c>
      <c r="M153">
        <v>1205</v>
      </c>
      <c r="N153">
        <v>0.04</v>
      </c>
      <c r="O153">
        <v>1831</v>
      </c>
      <c r="P153">
        <v>5.2999999999999999E-2</v>
      </c>
      <c r="Q153">
        <v>4.8000000000000001E-2</v>
      </c>
      <c r="R153">
        <v>-626</v>
      </c>
      <c r="S153" t="s">
        <v>641</v>
      </c>
      <c r="T153">
        <v>23.74</v>
      </c>
      <c r="U153">
        <v>0</v>
      </c>
      <c r="V153">
        <v>0</v>
      </c>
      <c r="W153">
        <v>0</v>
      </c>
      <c r="X153">
        <v>0</v>
      </c>
      <c r="Y153">
        <v>7.0000000000000001E-3</v>
      </c>
      <c r="Z153">
        <v>0.99299999999999999</v>
      </c>
    </row>
    <row r="154" spans="1:26" x14ac:dyDescent="0.25">
      <c r="A154" t="s">
        <v>88</v>
      </c>
      <c r="B154">
        <v>226</v>
      </c>
      <c r="C154" t="s">
        <v>640</v>
      </c>
      <c r="D154">
        <v>60.1</v>
      </c>
      <c r="E154">
        <v>1.89</v>
      </c>
      <c r="F154">
        <v>1135890</v>
      </c>
      <c r="G154">
        <v>0.32</v>
      </c>
      <c r="H154">
        <v>9</v>
      </c>
      <c r="I154">
        <v>3547066.2</v>
      </c>
      <c r="J154">
        <v>432</v>
      </c>
      <c r="K154">
        <v>0.122</v>
      </c>
      <c r="L154">
        <v>9.1999999999999993</v>
      </c>
      <c r="M154">
        <v>423</v>
      </c>
      <c r="N154">
        <v>0.11899999999999999</v>
      </c>
      <c r="O154">
        <v>239</v>
      </c>
      <c r="P154">
        <v>3.1E-2</v>
      </c>
      <c r="Q154">
        <v>4.8000000000000001E-2</v>
      </c>
      <c r="R154">
        <v>184</v>
      </c>
      <c r="S154" t="s">
        <v>641</v>
      </c>
      <c r="T154">
        <v>10.61</v>
      </c>
      <c r="U154">
        <v>0</v>
      </c>
      <c r="V154">
        <v>0</v>
      </c>
      <c r="W154">
        <v>0</v>
      </c>
      <c r="X154">
        <v>0</v>
      </c>
      <c r="Y154">
        <v>4.0000000000000001E-3</v>
      </c>
      <c r="Z154">
        <v>0.996</v>
      </c>
    </row>
    <row r="155" spans="1:26" x14ac:dyDescent="0.25">
      <c r="A155" t="s">
        <v>414</v>
      </c>
      <c r="B155">
        <v>856</v>
      </c>
      <c r="C155" t="s">
        <v>640</v>
      </c>
      <c r="D155">
        <v>5.6</v>
      </c>
      <c r="E155">
        <v>4.9000000000000004</v>
      </c>
      <c r="F155">
        <v>274400</v>
      </c>
      <c r="G155">
        <v>10.763999999999999</v>
      </c>
      <c r="H155">
        <v>10</v>
      </c>
      <c r="I155">
        <v>25492.400000000001</v>
      </c>
      <c r="J155">
        <v>1.6</v>
      </c>
      <c r="K155">
        <v>6.4000000000000001E-2</v>
      </c>
      <c r="L155">
        <v>0</v>
      </c>
      <c r="M155">
        <v>1.6</v>
      </c>
      <c r="N155">
        <v>6.3E-2</v>
      </c>
      <c r="O155">
        <v>2.5</v>
      </c>
      <c r="P155">
        <v>3.1E-2</v>
      </c>
      <c r="Q155">
        <v>4.53E-2</v>
      </c>
      <c r="R155">
        <v>-0.9</v>
      </c>
      <c r="S155" t="s">
        <v>641</v>
      </c>
      <c r="T155">
        <v>0.17</v>
      </c>
      <c r="U155">
        <v>1</v>
      </c>
      <c r="V155">
        <v>0</v>
      </c>
      <c r="W155">
        <v>0</v>
      </c>
      <c r="X155">
        <v>0</v>
      </c>
      <c r="Y155">
        <v>0</v>
      </c>
      <c r="Z155">
        <v>1</v>
      </c>
    </row>
    <row r="156" spans="1:26" x14ac:dyDescent="0.25">
      <c r="A156" t="s">
        <v>118</v>
      </c>
      <c r="B156">
        <v>301</v>
      </c>
      <c r="C156" t="s">
        <v>640</v>
      </c>
      <c r="D156">
        <v>27.9</v>
      </c>
      <c r="E156">
        <v>0.26</v>
      </c>
      <c r="F156">
        <v>72540</v>
      </c>
      <c r="G156">
        <v>5.0000000000000001E-3</v>
      </c>
      <c r="H156">
        <v>11</v>
      </c>
      <c r="I156">
        <v>13483214.5</v>
      </c>
      <c r="J156">
        <v>1245</v>
      </c>
      <c r="K156">
        <v>9.1999999999999998E-2</v>
      </c>
      <c r="L156">
        <v>20</v>
      </c>
      <c r="M156">
        <v>1225</v>
      </c>
      <c r="N156">
        <v>9.0999999999999998E-2</v>
      </c>
      <c r="O156">
        <v>780</v>
      </c>
      <c r="P156">
        <v>5.2999999999999999E-2</v>
      </c>
      <c r="Q156">
        <v>4.8000000000000001E-2</v>
      </c>
      <c r="R156">
        <v>444</v>
      </c>
      <c r="S156" t="s">
        <v>641</v>
      </c>
      <c r="T156">
        <v>37.42</v>
      </c>
      <c r="U156">
        <v>0</v>
      </c>
      <c r="V156">
        <v>0</v>
      </c>
      <c r="W156">
        <v>0</v>
      </c>
      <c r="X156">
        <v>0</v>
      </c>
      <c r="Y156">
        <v>3.0000000000000001E-3</v>
      </c>
      <c r="Z156">
        <v>0.997</v>
      </c>
    </row>
    <row r="157" spans="1:26" x14ac:dyDescent="0.25">
      <c r="A157" t="s">
        <v>693</v>
      </c>
      <c r="B157">
        <v>11204</v>
      </c>
      <c r="C157" t="s">
        <v>640</v>
      </c>
      <c r="D157">
        <v>5.2</v>
      </c>
      <c r="E157">
        <v>0.41</v>
      </c>
      <c r="F157">
        <v>21320</v>
      </c>
      <c r="G157">
        <v>2.9000000000000001E-2</v>
      </c>
      <c r="H157">
        <v>9</v>
      </c>
      <c r="I157">
        <v>736799.1</v>
      </c>
      <c r="J157">
        <v>45</v>
      </c>
      <c r="K157">
        <v>6.0999999999999999E-2</v>
      </c>
      <c r="L157">
        <v>0.1</v>
      </c>
      <c r="M157">
        <v>45</v>
      </c>
      <c r="N157">
        <v>6.0999999999999999E-2</v>
      </c>
      <c r="O157">
        <v>44</v>
      </c>
      <c r="P157">
        <v>5.2999999999999999E-2</v>
      </c>
      <c r="Q157">
        <v>4.8000000000000001E-2</v>
      </c>
      <c r="R157">
        <v>0</v>
      </c>
      <c r="S157" t="s">
        <v>641</v>
      </c>
      <c r="T157">
        <v>3.25</v>
      </c>
      <c r="U157">
        <v>0</v>
      </c>
      <c r="V157">
        <v>0</v>
      </c>
      <c r="W157">
        <v>0</v>
      </c>
      <c r="X157">
        <v>0</v>
      </c>
      <c r="Y157">
        <v>0</v>
      </c>
      <c r="Z157">
        <v>1</v>
      </c>
    </row>
    <row r="158" spans="1:26" x14ac:dyDescent="0.25">
      <c r="A158" t="s">
        <v>119</v>
      </c>
      <c r="B158">
        <v>303</v>
      </c>
      <c r="C158" t="s">
        <v>640</v>
      </c>
      <c r="D158">
        <v>60.8</v>
      </c>
      <c r="E158">
        <v>0.62</v>
      </c>
      <c r="F158">
        <v>376960</v>
      </c>
      <c r="G158">
        <v>0.13</v>
      </c>
      <c r="H158">
        <v>9</v>
      </c>
      <c r="I158">
        <v>2890947.1</v>
      </c>
      <c r="J158">
        <v>342</v>
      </c>
      <c r="K158">
        <v>0.11799999999999999</v>
      </c>
      <c r="L158">
        <v>7.5</v>
      </c>
      <c r="M158">
        <v>335</v>
      </c>
      <c r="N158">
        <v>0.11600000000000001</v>
      </c>
      <c r="O158">
        <v>184</v>
      </c>
      <c r="P158">
        <v>5.2999999999999999E-2</v>
      </c>
      <c r="Q158">
        <v>4.8000000000000001E-2</v>
      </c>
      <c r="R158">
        <v>0</v>
      </c>
      <c r="S158" t="s">
        <v>641</v>
      </c>
      <c r="T158">
        <v>8.7899999999999991</v>
      </c>
      <c r="U158">
        <v>0</v>
      </c>
      <c r="V158">
        <v>0</v>
      </c>
      <c r="W158">
        <v>0</v>
      </c>
      <c r="X158">
        <v>0</v>
      </c>
      <c r="Y158">
        <v>0</v>
      </c>
      <c r="Z158">
        <v>1</v>
      </c>
    </row>
    <row r="159" spans="1:26" x14ac:dyDescent="0.25">
      <c r="A159" t="s">
        <v>309</v>
      </c>
      <c r="B159">
        <v>669</v>
      </c>
      <c r="C159" t="s">
        <v>640</v>
      </c>
      <c r="D159">
        <v>38.9</v>
      </c>
      <c r="E159">
        <v>1.76</v>
      </c>
      <c r="F159">
        <v>684640</v>
      </c>
      <c r="G159">
        <v>1.5649999999999999</v>
      </c>
      <c r="H159">
        <v>9</v>
      </c>
      <c r="I159">
        <v>437523.20000000001</v>
      </c>
      <c r="J159">
        <v>46</v>
      </c>
      <c r="K159">
        <v>0.105</v>
      </c>
      <c r="L159">
        <v>7.8</v>
      </c>
      <c r="M159">
        <v>38</v>
      </c>
      <c r="N159">
        <v>8.6999999999999994E-2</v>
      </c>
      <c r="O159">
        <v>34</v>
      </c>
      <c r="P159">
        <v>5.2999999999999999E-2</v>
      </c>
      <c r="Q159">
        <v>4.8000000000000001E-2</v>
      </c>
      <c r="R159">
        <v>4</v>
      </c>
      <c r="S159" t="s">
        <v>641</v>
      </c>
      <c r="T159">
        <v>3.22</v>
      </c>
      <c r="U159">
        <v>0</v>
      </c>
      <c r="V159">
        <v>0</v>
      </c>
      <c r="W159">
        <v>0</v>
      </c>
      <c r="X159">
        <v>0</v>
      </c>
      <c r="Y159">
        <v>6.0000000000000001E-3</v>
      </c>
      <c r="Z159">
        <v>0.99399999999999999</v>
      </c>
    </row>
    <row r="160" spans="1:26" x14ac:dyDescent="0.25">
      <c r="A160" t="s">
        <v>175</v>
      </c>
      <c r="B160">
        <v>432</v>
      </c>
      <c r="C160" t="s">
        <v>640</v>
      </c>
      <c r="D160">
        <v>208.5</v>
      </c>
      <c r="E160">
        <v>1.01</v>
      </c>
      <c r="F160">
        <v>2105850</v>
      </c>
      <c r="G160">
        <v>3.5000000000000003E-2</v>
      </c>
      <c r="H160">
        <v>11</v>
      </c>
      <c r="I160">
        <v>60388967</v>
      </c>
      <c r="J160">
        <v>4220</v>
      </c>
      <c r="K160">
        <v>7.0000000000000007E-2</v>
      </c>
      <c r="L160">
        <v>115.4</v>
      </c>
      <c r="M160">
        <v>4105</v>
      </c>
      <c r="N160">
        <v>6.8000000000000005E-2</v>
      </c>
      <c r="O160">
        <v>3639</v>
      </c>
      <c r="P160">
        <v>5.2999999999999999E-2</v>
      </c>
      <c r="Q160">
        <v>4.8000000000000001E-2</v>
      </c>
      <c r="R160">
        <v>0</v>
      </c>
      <c r="S160" t="s">
        <v>641</v>
      </c>
      <c r="T160">
        <v>166.93</v>
      </c>
      <c r="U160">
        <v>0</v>
      </c>
      <c r="V160">
        <v>0</v>
      </c>
      <c r="W160">
        <v>0</v>
      </c>
      <c r="X160">
        <v>5.0999999999999997E-2</v>
      </c>
      <c r="Y160">
        <v>6.0000000000000001E-3</v>
      </c>
      <c r="Z160">
        <v>0.94299999999999995</v>
      </c>
    </row>
    <row r="161" spans="1:26" x14ac:dyDescent="0.25">
      <c r="A161" t="s">
        <v>14</v>
      </c>
      <c r="B161">
        <v>50</v>
      </c>
      <c r="C161" t="s">
        <v>640</v>
      </c>
      <c r="D161">
        <v>25.2</v>
      </c>
      <c r="E161">
        <v>4.0999999999999996</v>
      </c>
      <c r="F161">
        <v>1033199.9999999999</v>
      </c>
      <c r="G161">
        <v>0.14099999999999999</v>
      </c>
      <c r="H161">
        <v>10</v>
      </c>
      <c r="I161">
        <v>7308042</v>
      </c>
      <c r="J161">
        <v>591</v>
      </c>
      <c r="K161">
        <v>8.1000000000000003E-2</v>
      </c>
      <c r="L161">
        <v>26.7</v>
      </c>
      <c r="M161">
        <v>564</v>
      </c>
      <c r="N161">
        <v>7.6999999999999999E-2</v>
      </c>
      <c r="O161">
        <v>449</v>
      </c>
      <c r="P161">
        <v>3.1E-2</v>
      </c>
      <c r="Q161">
        <v>4.53E-2</v>
      </c>
      <c r="R161">
        <v>115</v>
      </c>
      <c r="S161" t="s">
        <v>641</v>
      </c>
      <c r="T161">
        <v>17.46</v>
      </c>
      <c r="U161">
        <v>0</v>
      </c>
      <c r="V161">
        <v>8.9999999999999993E-3</v>
      </c>
      <c r="W161">
        <v>0</v>
      </c>
      <c r="X161">
        <v>0</v>
      </c>
      <c r="Y161">
        <v>2E-3</v>
      </c>
      <c r="Z161">
        <v>0.98799999999999999</v>
      </c>
    </row>
    <row r="162" spans="1:26" x14ac:dyDescent="0.25">
      <c r="A162" t="s">
        <v>15</v>
      </c>
      <c r="B162">
        <v>51</v>
      </c>
      <c r="C162" t="s">
        <v>640</v>
      </c>
      <c r="D162">
        <v>53.9</v>
      </c>
      <c r="E162">
        <v>5.8</v>
      </c>
      <c r="F162">
        <v>3126200</v>
      </c>
      <c r="G162">
        <v>0.312</v>
      </c>
      <c r="H162">
        <v>10</v>
      </c>
      <c r="I162">
        <v>10016693.300000001</v>
      </c>
      <c r="J162">
        <v>663</v>
      </c>
      <c r="K162">
        <v>6.6000000000000003E-2</v>
      </c>
      <c r="L162">
        <v>22.4</v>
      </c>
      <c r="M162">
        <v>641</v>
      </c>
      <c r="N162">
        <v>6.4000000000000001E-2</v>
      </c>
      <c r="O162">
        <v>647</v>
      </c>
      <c r="P162">
        <v>3.1E-2</v>
      </c>
      <c r="Q162">
        <v>4.53E-2</v>
      </c>
      <c r="R162">
        <v>-6</v>
      </c>
      <c r="S162" t="s">
        <v>641</v>
      </c>
      <c r="T162">
        <v>24.22</v>
      </c>
      <c r="U162">
        <v>0</v>
      </c>
      <c r="V162">
        <v>7.0000000000000001E-3</v>
      </c>
      <c r="W162">
        <v>0</v>
      </c>
      <c r="X162">
        <v>0</v>
      </c>
      <c r="Y162">
        <v>1.7999999999999999E-2</v>
      </c>
      <c r="Z162">
        <v>0.97499999999999998</v>
      </c>
    </row>
    <row r="163" spans="1:26" x14ac:dyDescent="0.25">
      <c r="A163" t="s">
        <v>16</v>
      </c>
      <c r="B163">
        <v>52</v>
      </c>
      <c r="C163" t="s">
        <v>640</v>
      </c>
      <c r="D163">
        <v>8.8000000000000007</v>
      </c>
      <c r="E163">
        <v>1.07</v>
      </c>
      <c r="F163">
        <v>94160.000000000015</v>
      </c>
      <c r="G163">
        <v>1.7000000000000001E-2</v>
      </c>
      <c r="H163">
        <v>9</v>
      </c>
      <c r="I163">
        <v>5607266.2000000002</v>
      </c>
      <c r="J163">
        <v>569</v>
      </c>
      <c r="K163">
        <v>0.10199999999999999</v>
      </c>
      <c r="L163">
        <v>24.9</v>
      </c>
      <c r="M163">
        <v>544</v>
      </c>
      <c r="N163">
        <v>9.7000000000000003E-2</v>
      </c>
      <c r="O163">
        <v>331</v>
      </c>
      <c r="P163">
        <v>5.2999999999999999E-2</v>
      </c>
      <c r="Q163">
        <v>4.8000000000000001E-2</v>
      </c>
      <c r="R163">
        <v>213</v>
      </c>
      <c r="S163" t="s">
        <v>641</v>
      </c>
      <c r="T163">
        <v>13.21</v>
      </c>
      <c r="U163">
        <v>0</v>
      </c>
      <c r="V163">
        <v>1.2E-2</v>
      </c>
      <c r="W163">
        <v>0</v>
      </c>
      <c r="X163">
        <v>0</v>
      </c>
      <c r="Y163">
        <v>3.0000000000000001E-3</v>
      </c>
      <c r="Z163">
        <v>0.98499999999999999</v>
      </c>
    </row>
    <row r="164" spans="1:26" x14ac:dyDescent="0.25">
      <c r="A164" t="s">
        <v>200</v>
      </c>
      <c r="B164">
        <v>477</v>
      </c>
      <c r="C164" t="s">
        <v>640</v>
      </c>
      <c r="D164">
        <v>1.6</v>
      </c>
      <c r="E164">
        <v>0.66</v>
      </c>
      <c r="F164">
        <v>10560</v>
      </c>
      <c r="G164">
        <v>1.0999999999999999E-2</v>
      </c>
      <c r="H164">
        <v>13</v>
      </c>
      <c r="I164">
        <v>946735.9</v>
      </c>
      <c r="J164">
        <v>63</v>
      </c>
      <c r="K164">
        <v>6.6000000000000003E-2</v>
      </c>
      <c r="L164">
        <v>0.3</v>
      </c>
      <c r="M164">
        <v>62</v>
      </c>
      <c r="N164">
        <v>6.5000000000000002E-2</v>
      </c>
      <c r="O164">
        <v>60</v>
      </c>
      <c r="P164">
        <v>6.0999999999999999E-2</v>
      </c>
      <c r="Q164">
        <v>5.4100000000000002E-2</v>
      </c>
      <c r="R164">
        <v>0</v>
      </c>
      <c r="S164" t="s">
        <v>641</v>
      </c>
      <c r="T164">
        <v>1.32</v>
      </c>
      <c r="U164">
        <v>0</v>
      </c>
      <c r="V164">
        <v>0</v>
      </c>
      <c r="W164">
        <v>0</v>
      </c>
      <c r="X164">
        <v>0</v>
      </c>
      <c r="Y164">
        <v>0</v>
      </c>
      <c r="Z164">
        <v>1</v>
      </c>
    </row>
    <row r="165" spans="1:26" x14ac:dyDescent="0.25">
      <c r="A165" t="s">
        <v>201</v>
      </c>
      <c r="B165">
        <v>478</v>
      </c>
      <c r="C165" t="s">
        <v>640</v>
      </c>
      <c r="D165">
        <v>557.5</v>
      </c>
      <c r="E165">
        <v>7.69</v>
      </c>
      <c r="F165">
        <v>42871750</v>
      </c>
      <c r="G165">
        <v>0.109</v>
      </c>
      <c r="H165">
        <v>10</v>
      </c>
      <c r="I165">
        <v>394069742.39999998</v>
      </c>
      <c r="J165">
        <v>27293</v>
      </c>
      <c r="K165">
        <v>6.9000000000000006E-2</v>
      </c>
      <c r="L165">
        <v>627.79999999999995</v>
      </c>
      <c r="M165">
        <v>26665</v>
      </c>
      <c r="N165">
        <v>6.8000000000000005E-2</v>
      </c>
      <c r="O165">
        <v>23889</v>
      </c>
      <c r="P165">
        <v>3.1E-2</v>
      </c>
      <c r="Q165">
        <v>4.53E-2</v>
      </c>
      <c r="R165">
        <v>2776</v>
      </c>
      <c r="S165" t="s">
        <v>641</v>
      </c>
      <c r="T165">
        <v>932.48</v>
      </c>
      <c r="U165">
        <v>0</v>
      </c>
      <c r="V165">
        <v>3.2000000000000001E-2</v>
      </c>
      <c r="W165">
        <v>0</v>
      </c>
      <c r="X165">
        <v>2.1999999999999999E-2</v>
      </c>
      <c r="Y165">
        <v>5.7000000000000002E-2</v>
      </c>
      <c r="Z165">
        <v>0.88900000000000001</v>
      </c>
    </row>
    <row r="166" spans="1:26" x14ac:dyDescent="0.25">
      <c r="A166" t="s">
        <v>415</v>
      </c>
      <c r="B166">
        <v>858</v>
      </c>
      <c r="C166" t="s">
        <v>640</v>
      </c>
      <c r="D166">
        <v>5.8</v>
      </c>
      <c r="E166">
        <v>1.19</v>
      </c>
      <c r="F166">
        <v>69019.999999999985</v>
      </c>
      <c r="G166">
        <v>1.004</v>
      </c>
      <c r="H166">
        <v>9</v>
      </c>
      <c r="I166">
        <v>68734.399999999994</v>
      </c>
      <c r="J166">
        <v>7.2</v>
      </c>
      <c r="K166">
        <v>0.105</v>
      </c>
      <c r="L166">
        <v>1.6</v>
      </c>
      <c r="M166">
        <v>5.6</v>
      </c>
      <c r="N166">
        <v>8.1000000000000003E-2</v>
      </c>
      <c r="O166">
        <v>5.0999999999999996</v>
      </c>
      <c r="P166">
        <v>5.2999999999999999E-2</v>
      </c>
      <c r="Q166">
        <v>4.8000000000000001E-2</v>
      </c>
      <c r="R166">
        <v>0.5</v>
      </c>
      <c r="S166" t="s">
        <v>641</v>
      </c>
      <c r="T166">
        <v>0.45</v>
      </c>
      <c r="U166">
        <v>1</v>
      </c>
      <c r="V166">
        <v>0</v>
      </c>
      <c r="W166">
        <v>0</v>
      </c>
      <c r="X166">
        <v>0</v>
      </c>
      <c r="Y166">
        <v>7.2999999999999995E-2</v>
      </c>
      <c r="Z166">
        <v>0.92700000000000005</v>
      </c>
    </row>
    <row r="167" spans="1:26" x14ac:dyDescent="0.25">
      <c r="A167" t="s">
        <v>390</v>
      </c>
      <c r="B167">
        <v>811</v>
      </c>
      <c r="C167" t="s">
        <v>640</v>
      </c>
      <c r="D167">
        <v>37</v>
      </c>
      <c r="E167">
        <v>1.33</v>
      </c>
      <c r="F167">
        <v>492100</v>
      </c>
      <c r="G167">
        <v>0.92400000000000004</v>
      </c>
      <c r="H167">
        <v>11</v>
      </c>
      <c r="I167">
        <v>532528.80000000005</v>
      </c>
      <c r="J167">
        <v>73</v>
      </c>
      <c r="K167">
        <v>0.13600000000000001</v>
      </c>
      <c r="L167">
        <v>0</v>
      </c>
      <c r="M167">
        <v>73</v>
      </c>
      <c r="N167">
        <v>0.13700000000000001</v>
      </c>
      <c r="O167">
        <v>39</v>
      </c>
      <c r="P167">
        <v>5.2999999999999999E-2</v>
      </c>
      <c r="Q167">
        <v>4.8000000000000001E-2</v>
      </c>
      <c r="R167">
        <v>0</v>
      </c>
      <c r="S167" t="s">
        <v>641</v>
      </c>
      <c r="T167">
        <v>2.4300000000000002</v>
      </c>
      <c r="U167">
        <v>0</v>
      </c>
      <c r="V167">
        <v>0</v>
      </c>
      <c r="W167">
        <v>0</v>
      </c>
      <c r="X167">
        <v>0</v>
      </c>
      <c r="Y167">
        <v>0.21099999999999999</v>
      </c>
      <c r="Z167">
        <v>0.78900000000000003</v>
      </c>
    </row>
    <row r="168" spans="1:26" x14ac:dyDescent="0.25">
      <c r="A168" t="s">
        <v>120</v>
      </c>
      <c r="B168">
        <v>307</v>
      </c>
      <c r="C168" t="s">
        <v>640</v>
      </c>
      <c r="D168">
        <v>5.4</v>
      </c>
      <c r="E168">
        <v>0.4</v>
      </c>
      <c r="F168">
        <v>21600</v>
      </c>
      <c r="G168">
        <v>1E-3</v>
      </c>
      <c r="H168">
        <v>9</v>
      </c>
      <c r="I168">
        <v>20256962</v>
      </c>
      <c r="J168">
        <v>4383</v>
      </c>
      <c r="K168">
        <v>0.216</v>
      </c>
      <c r="L168">
        <v>109.4</v>
      </c>
      <c r="M168">
        <v>4273</v>
      </c>
      <c r="N168">
        <v>0.21099999999999999</v>
      </c>
      <c r="O168">
        <v>1154</v>
      </c>
      <c r="P168">
        <v>5.2999999999999999E-2</v>
      </c>
      <c r="Q168">
        <v>4.8000000000000001E-2</v>
      </c>
      <c r="R168">
        <v>3119</v>
      </c>
      <c r="S168" t="s">
        <v>641</v>
      </c>
      <c r="T168">
        <v>62.73</v>
      </c>
      <c r="U168">
        <v>0</v>
      </c>
      <c r="V168">
        <v>0</v>
      </c>
      <c r="W168">
        <v>0</v>
      </c>
      <c r="X168">
        <v>0</v>
      </c>
      <c r="Y168">
        <v>5.8999999999999997E-2</v>
      </c>
      <c r="Z168">
        <v>0.94099999999999995</v>
      </c>
    </row>
    <row r="169" spans="1:26" x14ac:dyDescent="0.25">
      <c r="A169" t="s">
        <v>121</v>
      </c>
      <c r="B169">
        <v>308</v>
      </c>
      <c r="C169" t="s">
        <v>640</v>
      </c>
      <c r="D169">
        <v>6.9</v>
      </c>
      <c r="E169">
        <v>0.36</v>
      </c>
      <c r="F169">
        <v>24840</v>
      </c>
      <c r="G169">
        <v>1.4E-2</v>
      </c>
      <c r="H169">
        <v>11</v>
      </c>
      <c r="I169">
        <v>1792589.6</v>
      </c>
      <c r="J169">
        <v>562</v>
      </c>
      <c r="K169">
        <v>0.313</v>
      </c>
      <c r="L169">
        <v>11.6</v>
      </c>
      <c r="M169">
        <v>550</v>
      </c>
      <c r="N169">
        <v>0.307</v>
      </c>
      <c r="O169">
        <v>105</v>
      </c>
      <c r="P169">
        <v>5.2999999999999999E-2</v>
      </c>
      <c r="Q169">
        <v>4.8000000000000001E-2</v>
      </c>
      <c r="R169">
        <v>445</v>
      </c>
      <c r="S169" t="s">
        <v>641</v>
      </c>
      <c r="T169">
        <v>11.92</v>
      </c>
      <c r="U169">
        <v>0</v>
      </c>
      <c r="V169">
        <v>0</v>
      </c>
      <c r="W169">
        <v>0</v>
      </c>
      <c r="X169">
        <v>0</v>
      </c>
      <c r="Y169">
        <v>9.1999999999999998E-2</v>
      </c>
      <c r="Z169">
        <v>0.90800000000000003</v>
      </c>
    </row>
    <row r="170" spans="1:26" x14ac:dyDescent="0.25">
      <c r="A170" t="s">
        <v>17</v>
      </c>
      <c r="B170">
        <v>53</v>
      </c>
      <c r="C170" t="s">
        <v>640</v>
      </c>
      <c r="D170">
        <v>81.900000000000006</v>
      </c>
      <c r="E170">
        <v>1.69</v>
      </c>
      <c r="F170">
        <v>1384110</v>
      </c>
      <c r="G170">
        <v>0.123</v>
      </c>
      <c r="H170">
        <v>9</v>
      </c>
      <c r="I170">
        <v>11211986.699999999</v>
      </c>
      <c r="J170">
        <v>343</v>
      </c>
      <c r="K170">
        <v>3.1E-2</v>
      </c>
      <c r="L170">
        <v>18.7</v>
      </c>
      <c r="M170">
        <v>325</v>
      </c>
      <c r="N170">
        <v>2.9000000000000001E-2</v>
      </c>
      <c r="O170">
        <v>711</v>
      </c>
      <c r="P170">
        <v>5.2999999999999999E-2</v>
      </c>
      <c r="Q170">
        <v>4.8000000000000001E-2</v>
      </c>
      <c r="R170">
        <v>-386</v>
      </c>
      <c r="S170" t="s">
        <v>641</v>
      </c>
      <c r="T170">
        <v>23.9</v>
      </c>
      <c r="U170">
        <v>0</v>
      </c>
      <c r="V170">
        <v>0</v>
      </c>
      <c r="W170">
        <v>0</v>
      </c>
      <c r="X170">
        <v>0</v>
      </c>
      <c r="Y170">
        <v>0</v>
      </c>
      <c r="Z170">
        <v>1</v>
      </c>
    </row>
    <row r="171" spans="1:26" x14ac:dyDescent="0.25">
      <c r="A171" t="s">
        <v>203</v>
      </c>
      <c r="B171">
        <v>480</v>
      </c>
      <c r="C171" t="s">
        <v>640</v>
      </c>
      <c r="D171">
        <v>7.4</v>
      </c>
      <c r="E171">
        <v>2.34</v>
      </c>
      <c r="F171">
        <v>173160</v>
      </c>
      <c r="G171">
        <v>0.30599999999999999</v>
      </c>
      <c r="H171">
        <v>9</v>
      </c>
      <c r="I171">
        <v>566559.19999999995</v>
      </c>
      <c r="J171">
        <v>81</v>
      </c>
      <c r="K171">
        <v>0.14299999999999999</v>
      </c>
      <c r="L171">
        <v>4.8</v>
      </c>
      <c r="M171">
        <v>76</v>
      </c>
      <c r="N171">
        <v>0.13400000000000001</v>
      </c>
      <c r="O171">
        <v>38</v>
      </c>
      <c r="P171">
        <v>6.0999999999999999E-2</v>
      </c>
      <c r="Q171">
        <v>4.8000000000000001E-2</v>
      </c>
      <c r="R171">
        <v>38</v>
      </c>
      <c r="S171" t="s">
        <v>641</v>
      </c>
      <c r="T171">
        <v>4.3899999999999997</v>
      </c>
      <c r="U171">
        <v>0</v>
      </c>
      <c r="V171">
        <v>0</v>
      </c>
      <c r="W171">
        <v>0</v>
      </c>
      <c r="X171">
        <v>0</v>
      </c>
      <c r="Y171">
        <v>0</v>
      </c>
      <c r="Z171">
        <v>1</v>
      </c>
    </row>
    <row r="172" spans="1:26" x14ac:dyDescent="0.25">
      <c r="A172" t="s">
        <v>39</v>
      </c>
      <c r="B172">
        <v>123</v>
      </c>
      <c r="C172" t="s">
        <v>640</v>
      </c>
      <c r="D172">
        <v>39.1</v>
      </c>
      <c r="E172">
        <v>0.91</v>
      </c>
      <c r="F172">
        <v>355810.00000000006</v>
      </c>
      <c r="G172">
        <v>0.14199999999999999</v>
      </c>
      <c r="H172">
        <v>11</v>
      </c>
      <c r="I172">
        <v>2505301</v>
      </c>
      <c r="J172">
        <v>380</v>
      </c>
      <c r="K172">
        <v>0.152</v>
      </c>
      <c r="L172">
        <v>26.3</v>
      </c>
      <c r="M172">
        <v>354</v>
      </c>
      <c r="N172">
        <v>0.14099999999999999</v>
      </c>
      <c r="O172">
        <v>160</v>
      </c>
      <c r="P172">
        <v>5.2999999999999999E-2</v>
      </c>
      <c r="Q172">
        <v>4.8000000000000001E-2</v>
      </c>
      <c r="R172">
        <v>194</v>
      </c>
      <c r="S172" t="s">
        <v>641</v>
      </c>
      <c r="T172">
        <v>18.93</v>
      </c>
      <c r="U172">
        <v>0</v>
      </c>
      <c r="V172">
        <v>0</v>
      </c>
      <c r="W172">
        <v>0</v>
      </c>
      <c r="X172">
        <v>0</v>
      </c>
      <c r="Y172">
        <v>0.08</v>
      </c>
      <c r="Z172">
        <v>0.92</v>
      </c>
    </row>
    <row r="173" spans="1:26" x14ac:dyDescent="0.25">
      <c r="A173" t="s">
        <v>169</v>
      </c>
      <c r="B173">
        <v>419</v>
      </c>
      <c r="C173" t="s">
        <v>640</v>
      </c>
      <c r="D173">
        <v>34.700000000000003</v>
      </c>
      <c r="E173">
        <v>2.4700000000000002</v>
      </c>
      <c r="F173">
        <v>857090.00000000012</v>
      </c>
      <c r="G173">
        <v>0.33200000000000002</v>
      </c>
      <c r="H173">
        <v>11</v>
      </c>
      <c r="I173">
        <v>2584577.2999999998</v>
      </c>
      <c r="J173">
        <v>163</v>
      </c>
      <c r="K173">
        <v>6.3E-2</v>
      </c>
      <c r="L173">
        <v>4.4000000000000004</v>
      </c>
      <c r="M173">
        <v>159</v>
      </c>
      <c r="N173">
        <v>6.2E-2</v>
      </c>
      <c r="O173">
        <v>175</v>
      </c>
      <c r="P173">
        <v>5.2999999999999999E-2</v>
      </c>
      <c r="Q173">
        <v>4.8000000000000001E-2</v>
      </c>
      <c r="R173">
        <v>-16</v>
      </c>
      <c r="S173" t="s">
        <v>641</v>
      </c>
      <c r="T173">
        <v>11.88</v>
      </c>
      <c r="U173">
        <v>0</v>
      </c>
      <c r="V173">
        <v>0</v>
      </c>
      <c r="W173">
        <v>0</v>
      </c>
      <c r="X173">
        <v>0</v>
      </c>
      <c r="Y173">
        <v>8.9999999999999993E-3</v>
      </c>
      <c r="Z173">
        <v>0.99099999999999999</v>
      </c>
    </row>
    <row r="174" spans="1:26" x14ac:dyDescent="0.25">
      <c r="A174" t="s">
        <v>122</v>
      </c>
      <c r="B174">
        <v>309</v>
      </c>
      <c r="C174" t="s">
        <v>640</v>
      </c>
      <c r="D174">
        <v>325.7</v>
      </c>
      <c r="E174">
        <v>2.95</v>
      </c>
      <c r="F174">
        <v>9608150</v>
      </c>
      <c r="G174">
        <v>0.71899999999999997</v>
      </c>
      <c r="H174">
        <v>11</v>
      </c>
      <c r="I174">
        <v>13357339.800000001</v>
      </c>
      <c r="J174">
        <v>1846</v>
      </c>
      <c r="K174">
        <v>0.13800000000000001</v>
      </c>
      <c r="L174">
        <v>28.1</v>
      </c>
      <c r="M174">
        <v>1818</v>
      </c>
      <c r="N174">
        <v>0.13600000000000001</v>
      </c>
      <c r="O174">
        <v>961</v>
      </c>
      <c r="P174">
        <v>5.2999999999999999E-2</v>
      </c>
      <c r="Q174">
        <v>4.8000000000000001E-2</v>
      </c>
      <c r="R174">
        <v>857</v>
      </c>
      <c r="S174" t="s">
        <v>641</v>
      </c>
      <c r="T174">
        <v>34.159999999999997</v>
      </c>
      <c r="U174">
        <v>0</v>
      </c>
      <c r="V174">
        <v>0</v>
      </c>
      <c r="W174">
        <v>0</v>
      </c>
      <c r="X174">
        <v>0.154</v>
      </c>
      <c r="Y174">
        <v>4.2000000000000003E-2</v>
      </c>
      <c r="Z174">
        <v>0.80400000000000005</v>
      </c>
    </row>
    <row r="175" spans="1:26" x14ac:dyDescent="0.25">
      <c r="A175" t="s">
        <v>392</v>
      </c>
      <c r="B175">
        <v>813</v>
      </c>
      <c r="C175" t="s">
        <v>640</v>
      </c>
      <c r="D175">
        <v>37.700000000000003</v>
      </c>
      <c r="E175">
        <v>3.81</v>
      </c>
      <c r="F175">
        <v>1436370</v>
      </c>
      <c r="G175">
        <v>0.39900000000000002</v>
      </c>
      <c r="H175">
        <v>10</v>
      </c>
      <c r="I175">
        <v>3601187.7</v>
      </c>
      <c r="J175">
        <v>300</v>
      </c>
      <c r="K175">
        <v>8.3000000000000004E-2</v>
      </c>
      <c r="L175">
        <v>9.8000000000000007</v>
      </c>
      <c r="M175">
        <v>290</v>
      </c>
      <c r="N175">
        <v>8.1000000000000003E-2</v>
      </c>
      <c r="O175">
        <v>236</v>
      </c>
      <c r="P175">
        <v>3.1E-2</v>
      </c>
      <c r="Q175">
        <v>4.53E-2</v>
      </c>
      <c r="R175">
        <v>53</v>
      </c>
      <c r="S175" t="s">
        <v>641</v>
      </c>
      <c r="T175">
        <v>16.899999999999999</v>
      </c>
      <c r="U175">
        <v>0</v>
      </c>
      <c r="V175">
        <v>0</v>
      </c>
      <c r="W175">
        <v>0</v>
      </c>
      <c r="X175">
        <v>0</v>
      </c>
      <c r="Y175">
        <v>5.7000000000000002E-2</v>
      </c>
      <c r="Z175">
        <v>0.94299999999999995</v>
      </c>
    </row>
    <row r="176" spans="1:26" x14ac:dyDescent="0.25">
      <c r="A176" t="s">
        <v>170</v>
      </c>
      <c r="B176">
        <v>420</v>
      </c>
      <c r="C176" t="s">
        <v>640</v>
      </c>
      <c r="D176">
        <v>7.7</v>
      </c>
      <c r="E176">
        <v>0.48</v>
      </c>
      <c r="F176">
        <v>36960</v>
      </c>
      <c r="G176">
        <v>2.5999999999999999E-2</v>
      </c>
      <c r="H176">
        <v>9</v>
      </c>
      <c r="I176">
        <v>1428807.4</v>
      </c>
      <c r="J176">
        <v>137</v>
      </c>
      <c r="K176">
        <v>9.6000000000000002E-2</v>
      </c>
      <c r="L176">
        <v>10.7</v>
      </c>
      <c r="M176">
        <v>126</v>
      </c>
      <c r="N176">
        <v>8.7999999999999995E-2</v>
      </c>
      <c r="O176">
        <v>85</v>
      </c>
      <c r="P176">
        <v>5.2999999999999999E-2</v>
      </c>
      <c r="Q176">
        <v>4.8000000000000001E-2</v>
      </c>
      <c r="R176">
        <v>41</v>
      </c>
      <c r="S176" t="s">
        <v>641</v>
      </c>
      <c r="T176">
        <v>5.04</v>
      </c>
      <c r="U176">
        <v>0</v>
      </c>
      <c r="V176">
        <v>0</v>
      </c>
      <c r="W176">
        <v>0</v>
      </c>
      <c r="X176">
        <v>0</v>
      </c>
      <c r="Y176">
        <v>0</v>
      </c>
      <c r="Z176">
        <v>1</v>
      </c>
    </row>
    <row r="177" spans="1:26" x14ac:dyDescent="0.25">
      <c r="A177" t="s">
        <v>367</v>
      </c>
      <c r="B177">
        <v>762</v>
      </c>
      <c r="C177" t="s">
        <v>640</v>
      </c>
      <c r="D177">
        <v>3.3</v>
      </c>
      <c r="E177">
        <v>1.55</v>
      </c>
      <c r="F177">
        <v>51150</v>
      </c>
      <c r="G177">
        <v>0.60699999999999998</v>
      </c>
      <c r="H177">
        <v>13</v>
      </c>
      <c r="I177">
        <v>84283.5</v>
      </c>
      <c r="J177">
        <v>5.2</v>
      </c>
      <c r="K177">
        <v>6.2E-2</v>
      </c>
      <c r="L177">
        <v>0</v>
      </c>
      <c r="M177">
        <v>5.2</v>
      </c>
      <c r="N177">
        <v>6.2E-2</v>
      </c>
      <c r="O177">
        <v>6.5</v>
      </c>
      <c r="P177">
        <v>6.0999999999999999E-2</v>
      </c>
      <c r="Q177">
        <v>5.4100000000000002E-2</v>
      </c>
      <c r="R177">
        <v>-1</v>
      </c>
      <c r="S177" t="s">
        <v>641</v>
      </c>
      <c r="T177">
        <v>0.68</v>
      </c>
      <c r="U177">
        <v>0</v>
      </c>
      <c r="V177">
        <v>0</v>
      </c>
      <c r="W177">
        <v>0</v>
      </c>
      <c r="X177">
        <v>0</v>
      </c>
      <c r="Y177">
        <v>0</v>
      </c>
      <c r="Z177">
        <v>1</v>
      </c>
    </row>
    <row r="178" spans="1:26" x14ac:dyDescent="0.25">
      <c r="A178" t="s">
        <v>123</v>
      </c>
      <c r="B178">
        <v>310</v>
      </c>
      <c r="C178" t="s">
        <v>640</v>
      </c>
      <c r="D178">
        <v>128.9</v>
      </c>
      <c r="E178">
        <v>1.66</v>
      </c>
      <c r="F178">
        <v>2139740</v>
      </c>
      <c r="G178">
        <v>0.33500000000000002</v>
      </c>
      <c r="H178">
        <v>9</v>
      </c>
      <c r="I178">
        <v>6396482.7000000002</v>
      </c>
      <c r="J178">
        <v>710</v>
      </c>
      <c r="K178">
        <v>0.111</v>
      </c>
      <c r="L178">
        <v>33.200000000000003</v>
      </c>
      <c r="M178">
        <v>677</v>
      </c>
      <c r="N178">
        <v>0.106</v>
      </c>
      <c r="O178">
        <v>432</v>
      </c>
      <c r="P178">
        <v>5.2999999999999999E-2</v>
      </c>
      <c r="Q178">
        <v>4.8000000000000001E-2</v>
      </c>
      <c r="R178">
        <v>245</v>
      </c>
      <c r="S178" t="s">
        <v>641</v>
      </c>
      <c r="T178">
        <v>28.94</v>
      </c>
      <c r="U178">
        <v>0</v>
      </c>
      <c r="V178">
        <v>0</v>
      </c>
      <c r="W178">
        <v>0</v>
      </c>
      <c r="X178">
        <v>0</v>
      </c>
      <c r="Y178">
        <v>1.7999999999999999E-2</v>
      </c>
      <c r="Z178">
        <v>0.98199999999999998</v>
      </c>
    </row>
    <row r="179" spans="1:26" x14ac:dyDescent="0.25">
      <c r="A179" t="s">
        <v>124</v>
      </c>
      <c r="B179">
        <v>311</v>
      </c>
      <c r="C179" t="s">
        <v>640</v>
      </c>
      <c r="D179">
        <v>6.6</v>
      </c>
      <c r="E179">
        <v>0.77</v>
      </c>
      <c r="F179">
        <v>50820</v>
      </c>
      <c r="G179">
        <v>1.7999999999999999E-2</v>
      </c>
      <c r="H179">
        <v>9</v>
      </c>
      <c r="I179">
        <v>2821095.4</v>
      </c>
      <c r="J179">
        <v>362</v>
      </c>
      <c r="K179">
        <v>0.128</v>
      </c>
      <c r="L179">
        <v>4.8</v>
      </c>
      <c r="M179">
        <v>357</v>
      </c>
      <c r="N179">
        <v>0.127</v>
      </c>
      <c r="O179">
        <v>167</v>
      </c>
      <c r="P179">
        <v>5.2999999999999999E-2</v>
      </c>
      <c r="Q179">
        <v>4.8000000000000001E-2</v>
      </c>
      <c r="R179">
        <v>190</v>
      </c>
      <c r="S179" t="s">
        <v>641</v>
      </c>
      <c r="T179">
        <v>7.43</v>
      </c>
      <c r="U179">
        <v>3</v>
      </c>
      <c r="V179">
        <v>0</v>
      </c>
      <c r="W179">
        <v>0</v>
      </c>
      <c r="X179">
        <v>0</v>
      </c>
      <c r="Y179">
        <v>0.01</v>
      </c>
      <c r="Z179">
        <v>0.99</v>
      </c>
    </row>
    <row r="180" spans="1:26" x14ac:dyDescent="0.25">
      <c r="A180" t="s">
        <v>204</v>
      </c>
      <c r="B180">
        <v>482</v>
      </c>
      <c r="C180" t="s">
        <v>640</v>
      </c>
      <c r="D180">
        <v>194.4</v>
      </c>
      <c r="E180">
        <v>13.73</v>
      </c>
      <c r="F180">
        <v>26691120</v>
      </c>
      <c r="G180">
        <v>1.034</v>
      </c>
      <c r="H180">
        <v>10</v>
      </c>
      <c r="I180">
        <v>25801113.600000001</v>
      </c>
      <c r="J180">
        <v>1460</v>
      </c>
      <c r="K180">
        <v>5.7000000000000002E-2</v>
      </c>
      <c r="L180">
        <v>53.4</v>
      </c>
      <c r="M180">
        <v>1406</v>
      </c>
      <c r="N180">
        <v>5.3999999999999999E-2</v>
      </c>
      <c r="O180">
        <v>1848</v>
      </c>
      <c r="P180">
        <v>3.1E-2</v>
      </c>
      <c r="Q180">
        <v>4.53E-2</v>
      </c>
      <c r="R180">
        <v>-442</v>
      </c>
      <c r="S180" t="s">
        <v>641</v>
      </c>
      <c r="T180">
        <v>78.09</v>
      </c>
      <c r="U180">
        <v>0</v>
      </c>
      <c r="V180">
        <v>0</v>
      </c>
      <c r="W180">
        <v>0</v>
      </c>
      <c r="X180">
        <v>0</v>
      </c>
      <c r="Y180">
        <v>4.5999999999999999E-2</v>
      </c>
      <c r="Z180">
        <v>0.95399999999999996</v>
      </c>
    </row>
    <row r="181" spans="1:26" x14ac:dyDescent="0.25">
      <c r="A181" t="s">
        <v>368</v>
      </c>
      <c r="B181">
        <v>763</v>
      </c>
      <c r="C181" t="s">
        <v>640</v>
      </c>
      <c r="D181">
        <v>6.5</v>
      </c>
      <c r="E181">
        <v>2.17</v>
      </c>
      <c r="F181">
        <v>141050</v>
      </c>
      <c r="G181">
        <v>0.85399999999999998</v>
      </c>
      <c r="H181">
        <v>9</v>
      </c>
      <c r="I181">
        <v>165172.9</v>
      </c>
      <c r="J181">
        <v>13</v>
      </c>
      <c r="K181">
        <v>0.08</v>
      </c>
      <c r="L181">
        <v>0</v>
      </c>
      <c r="M181">
        <v>13</v>
      </c>
      <c r="N181">
        <v>7.9000000000000001E-2</v>
      </c>
      <c r="O181">
        <v>12</v>
      </c>
      <c r="P181">
        <v>5.2999999999999999E-2</v>
      </c>
      <c r="Q181">
        <v>4.8000000000000001E-2</v>
      </c>
      <c r="R181">
        <v>1</v>
      </c>
      <c r="S181" t="s">
        <v>641</v>
      </c>
      <c r="T181">
        <v>1.33</v>
      </c>
      <c r="U181">
        <v>0</v>
      </c>
      <c r="V181">
        <v>0</v>
      </c>
      <c r="W181">
        <v>0</v>
      </c>
      <c r="X181">
        <v>0</v>
      </c>
      <c r="Y181">
        <v>0</v>
      </c>
      <c r="Z181">
        <v>1</v>
      </c>
    </row>
    <row r="182" spans="1:26" x14ac:dyDescent="0.25">
      <c r="A182" t="s">
        <v>83</v>
      </c>
      <c r="B182">
        <v>215</v>
      </c>
      <c r="C182" t="s">
        <v>640</v>
      </c>
      <c r="D182">
        <v>7.5</v>
      </c>
      <c r="E182">
        <v>0.55000000000000004</v>
      </c>
      <c r="F182">
        <v>41250</v>
      </c>
      <c r="G182">
        <v>4.5999999999999999E-2</v>
      </c>
      <c r="H182">
        <v>9</v>
      </c>
      <c r="I182">
        <v>906104</v>
      </c>
      <c r="J182">
        <v>90</v>
      </c>
      <c r="K182">
        <v>9.9000000000000005E-2</v>
      </c>
      <c r="L182">
        <v>4.0999999999999996</v>
      </c>
      <c r="M182">
        <v>86</v>
      </c>
      <c r="N182">
        <v>9.5000000000000001E-2</v>
      </c>
      <c r="O182">
        <v>55</v>
      </c>
      <c r="P182">
        <v>5.2999999999999999E-2</v>
      </c>
      <c r="Q182">
        <v>4.8000000000000001E-2</v>
      </c>
      <c r="R182">
        <v>30</v>
      </c>
      <c r="S182" t="s">
        <v>641</v>
      </c>
      <c r="T182">
        <v>3.01</v>
      </c>
      <c r="U182">
        <v>0</v>
      </c>
      <c r="V182">
        <v>0</v>
      </c>
      <c r="W182">
        <v>0</v>
      </c>
      <c r="X182">
        <v>0</v>
      </c>
      <c r="Y182">
        <v>0</v>
      </c>
      <c r="Z182">
        <v>1</v>
      </c>
    </row>
    <row r="183" spans="1:26" x14ac:dyDescent="0.25">
      <c r="A183" t="s">
        <v>205</v>
      </c>
      <c r="B183">
        <v>483</v>
      </c>
      <c r="C183" t="s">
        <v>640</v>
      </c>
      <c r="D183">
        <v>2.2000000000000002</v>
      </c>
      <c r="E183">
        <v>1.21</v>
      </c>
      <c r="F183">
        <v>26620</v>
      </c>
      <c r="G183">
        <v>0.05</v>
      </c>
      <c r="H183">
        <v>9</v>
      </c>
      <c r="I183">
        <v>537455.69999999995</v>
      </c>
      <c r="J183">
        <v>45</v>
      </c>
      <c r="K183">
        <v>8.4000000000000005E-2</v>
      </c>
      <c r="L183">
        <v>0</v>
      </c>
      <c r="M183">
        <v>45</v>
      </c>
      <c r="N183">
        <v>8.4000000000000005E-2</v>
      </c>
      <c r="O183">
        <v>33</v>
      </c>
      <c r="P183">
        <v>5.2999999999999999E-2</v>
      </c>
      <c r="Q183">
        <v>4.8000000000000001E-2</v>
      </c>
      <c r="R183">
        <v>0</v>
      </c>
      <c r="S183" t="s">
        <v>641</v>
      </c>
      <c r="T183">
        <v>0.73</v>
      </c>
      <c r="U183">
        <v>0</v>
      </c>
      <c r="V183">
        <v>0</v>
      </c>
      <c r="W183">
        <v>0</v>
      </c>
      <c r="X183">
        <v>0</v>
      </c>
      <c r="Y183">
        <v>0</v>
      </c>
      <c r="Z183">
        <v>1</v>
      </c>
    </row>
    <row r="184" spans="1:26" x14ac:dyDescent="0.25">
      <c r="A184" t="s">
        <v>416</v>
      </c>
      <c r="B184">
        <v>861</v>
      </c>
      <c r="C184" t="s">
        <v>640</v>
      </c>
      <c r="D184">
        <v>2</v>
      </c>
      <c r="E184">
        <v>1.1100000000000001</v>
      </c>
      <c r="F184">
        <v>22200.000000000004</v>
      </c>
      <c r="G184">
        <v>8.9999999999999993E-3</v>
      </c>
      <c r="H184">
        <v>9</v>
      </c>
      <c r="I184">
        <v>2589627.1</v>
      </c>
      <c r="J184">
        <v>215</v>
      </c>
      <c r="K184">
        <v>8.3000000000000004E-2</v>
      </c>
      <c r="L184">
        <v>15.5</v>
      </c>
      <c r="M184">
        <v>199</v>
      </c>
      <c r="N184">
        <v>7.6999999999999999E-2</v>
      </c>
      <c r="O184">
        <v>151</v>
      </c>
      <c r="P184">
        <v>5.2999999999999999E-2</v>
      </c>
      <c r="Q184">
        <v>4.8000000000000001E-2</v>
      </c>
      <c r="R184">
        <v>48</v>
      </c>
      <c r="S184" t="s">
        <v>641</v>
      </c>
      <c r="T184">
        <v>7.44</v>
      </c>
      <c r="U184">
        <v>0</v>
      </c>
      <c r="V184">
        <v>0</v>
      </c>
      <c r="W184">
        <v>0</v>
      </c>
      <c r="X184">
        <v>0</v>
      </c>
      <c r="Y184">
        <v>0</v>
      </c>
      <c r="Z184">
        <v>1</v>
      </c>
    </row>
    <row r="185" spans="1:26" x14ac:dyDescent="0.25">
      <c r="A185" t="s">
        <v>332</v>
      </c>
      <c r="B185">
        <v>709</v>
      </c>
      <c r="C185" t="s">
        <v>640</v>
      </c>
      <c r="D185">
        <v>7.2</v>
      </c>
      <c r="E185">
        <v>2.86</v>
      </c>
      <c r="F185">
        <v>205920</v>
      </c>
      <c r="G185">
        <v>7.0000000000000001E-3</v>
      </c>
      <c r="H185">
        <v>9</v>
      </c>
      <c r="I185">
        <v>30665400</v>
      </c>
      <c r="J185">
        <v>3752</v>
      </c>
      <c r="K185">
        <v>0.122</v>
      </c>
      <c r="L185">
        <v>371</v>
      </c>
      <c r="M185">
        <v>3381</v>
      </c>
      <c r="N185">
        <v>0.11</v>
      </c>
      <c r="O185">
        <v>1780</v>
      </c>
      <c r="P185">
        <v>5.2999999999999999E-2</v>
      </c>
      <c r="Q185">
        <v>4.8000000000000001E-2</v>
      </c>
      <c r="R185">
        <v>1601</v>
      </c>
      <c r="S185" t="s">
        <v>641</v>
      </c>
      <c r="T185">
        <v>175.55</v>
      </c>
      <c r="U185">
        <v>0</v>
      </c>
      <c r="V185">
        <v>0.155</v>
      </c>
      <c r="W185">
        <v>0</v>
      </c>
      <c r="X185">
        <v>0</v>
      </c>
      <c r="Y185">
        <v>9.0999999999999998E-2</v>
      </c>
      <c r="Z185">
        <v>0.754</v>
      </c>
    </row>
    <row r="186" spans="1:26" x14ac:dyDescent="0.25">
      <c r="A186" t="s">
        <v>676</v>
      </c>
      <c r="B186">
        <v>1803</v>
      </c>
      <c r="C186" t="s">
        <v>640</v>
      </c>
      <c r="D186">
        <v>3.2</v>
      </c>
      <c r="E186">
        <v>0.49</v>
      </c>
      <c r="F186">
        <v>15680</v>
      </c>
      <c r="G186">
        <v>1.2999999999999999E-2</v>
      </c>
      <c r="H186">
        <v>5</v>
      </c>
      <c r="I186">
        <v>1237519.8999999999</v>
      </c>
      <c r="J186">
        <v>84</v>
      </c>
      <c r="K186">
        <v>6.8000000000000005E-2</v>
      </c>
      <c r="L186">
        <v>0.9</v>
      </c>
      <c r="M186">
        <v>83</v>
      </c>
      <c r="N186">
        <v>6.7000000000000004E-2</v>
      </c>
      <c r="O186">
        <v>51</v>
      </c>
      <c r="P186">
        <v>2.9000000000000001E-2</v>
      </c>
      <c r="Q186">
        <v>2.9000000000000001E-2</v>
      </c>
      <c r="R186">
        <v>32</v>
      </c>
      <c r="S186" t="s">
        <v>641</v>
      </c>
      <c r="T186">
        <v>3.62</v>
      </c>
      <c r="U186">
        <v>0</v>
      </c>
      <c r="V186">
        <v>0</v>
      </c>
      <c r="W186">
        <v>0</v>
      </c>
      <c r="X186">
        <v>0</v>
      </c>
      <c r="Y186">
        <v>0</v>
      </c>
      <c r="Z186">
        <v>1</v>
      </c>
    </row>
    <row r="187" spans="1:26" x14ac:dyDescent="0.25">
      <c r="A187" t="s">
        <v>465</v>
      </c>
      <c r="B187">
        <v>963</v>
      </c>
      <c r="C187" t="s">
        <v>640</v>
      </c>
      <c r="D187">
        <v>11.4</v>
      </c>
      <c r="E187">
        <v>0.76</v>
      </c>
      <c r="F187">
        <v>86640</v>
      </c>
      <c r="G187">
        <v>7.0000000000000001E-3</v>
      </c>
      <c r="H187">
        <v>9</v>
      </c>
      <c r="I187">
        <v>13323840</v>
      </c>
      <c r="J187">
        <v>1144</v>
      </c>
      <c r="K187">
        <v>8.5999999999999993E-2</v>
      </c>
      <c r="L187">
        <v>14.1</v>
      </c>
      <c r="M187">
        <v>1130</v>
      </c>
      <c r="N187">
        <v>8.5000000000000006E-2</v>
      </c>
      <c r="O187">
        <v>773</v>
      </c>
      <c r="P187">
        <v>5.2999999999999999E-2</v>
      </c>
      <c r="Q187">
        <v>4.8000000000000001E-2</v>
      </c>
      <c r="R187">
        <v>356</v>
      </c>
      <c r="S187" t="s">
        <v>641</v>
      </c>
      <c r="T187">
        <v>16.53</v>
      </c>
      <c r="U187">
        <v>4</v>
      </c>
      <c r="V187">
        <v>0</v>
      </c>
      <c r="W187">
        <v>0</v>
      </c>
      <c r="X187">
        <v>0</v>
      </c>
      <c r="Y187">
        <v>0.40799999999999997</v>
      </c>
      <c r="Z187">
        <v>0.59199999999999997</v>
      </c>
    </row>
    <row r="188" spans="1:26" x14ac:dyDescent="0.25">
      <c r="A188" t="s">
        <v>207</v>
      </c>
      <c r="B188">
        <v>486</v>
      </c>
      <c r="C188" t="s">
        <v>640</v>
      </c>
      <c r="D188">
        <v>16.399999999999999</v>
      </c>
      <c r="E188">
        <v>1.92</v>
      </c>
      <c r="F188">
        <v>314879.99999999994</v>
      </c>
      <c r="G188">
        <v>2.5000000000000001E-2</v>
      </c>
      <c r="H188">
        <v>9</v>
      </c>
      <c r="I188">
        <v>12464188.199999999</v>
      </c>
      <c r="J188">
        <v>772</v>
      </c>
      <c r="K188">
        <v>6.2E-2</v>
      </c>
      <c r="L188">
        <v>40.6</v>
      </c>
      <c r="M188">
        <v>732</v>
      </c>
      <c r="N188">
        <v>5.8999999999999997E-2</v>
      </c>
      <c r="O188">
        <v>744</v>
      </c>
      <c r="P188">
        <v>3.1E-2</v>
      </c>
      <c r="Q188">
        <v>4.8000000000000001E-2</v>
      </c>
      <c r="R188">
        <v>-12</v>
      </c>
      <c r="S188" t="s">
        <v>641</v>
      </c>
      <c r="T188">
        <v>56.35</v>
      </c>
      <c r="U188">
        <v>1</v>
      </c>
      <c r="V188">
        <v>0</v>
      </c>
      <c r="W188">
        <v>0</v>
      </c>
      <c r="X188">
        <v>0</v>
      </c>
      <c r="Y188">
        <v>0.06</v>
      </c>
      <c r="Z188">
        <v>0.94</v>
      </c>
    </row>
    <row r="189" spans="1:26" x14ac:dyDescent="0.25">
      <c r="A189" t="s">
        <v>278</v>
      </c>
      <c r="B189">
        <v>601</v>
      </c>
      <c r="C189" t="s">
        <v>640</v>
      </c>
      <c r="D189">
        <v>7.9</v>
      </c>
      <c r="E189">
        <v>1.58</v>
      </c>
      <c r="F189">
        <v>124820.00000000001</v>
      </c>
      <c r="G189">
        <v>0.13700000000000001</v>
      </c>
      <c r="H189">
        <v>9</v>
      </c>
      <c r="I189">
        <v>912913.8</v>
      </c>
      <c r="J189">
        <v>76</v>
      </c>
      <c r="K189">
        <v>8.4000000000000005E-2</v>
      </c>
      <c r="L189">
        <v>0.6</v>
      </c>
      <c r="M189">
        <v>76</v>
      </c>
      <c r="N189">
        <v>8.3000000000000004E-2</v>
      </c>
      <c r="O189">
        <v>58</v>
      </c>
      <c r="P189">
        <v>5.2999999999999999E-2</v>
      </c>
      <c r="Q189">
        <v>4.8000000000000001E-2</v>
      </c>
      <c r="R189">
        <v>0</v>
      </c>
      <c r="S189" t="s">
        <v>641</v>
      </c>
      <c r="T189">
        <v>1.39</v>
      </c>
      <c r="U189">
        <v>0</v>
      </c>
      <c r="V189">
        <v>0</v>
      </c>
      <c r="W189">
        <v>0</v>
      </c>
      <c r="X189">
        <v>0</v>
      </c>
      <c r="Y189">
        <v>0</v>
      </c>
      <c r="Z189">
        <v>1</v>
      </c>
    </row>
    <row r="190" spans="1:26" x14ac:dyDescent="0.25">
      <c r="A190" t="s">
        <v>279</v>
      </c>
      <c r="B190">
        <v>602</v>
      </c>
      <c r="C190" t="s">
        <v>640</v>
      </c>
      <c r="D190">
        <v>45</v>
      </c>
      <c r="E190">
        <v>2.2200000000000002</v>
      </c>
      <c r="F190">
        <v>999000</v>
      </c>
      <c r="G190">
        <v>2.5000000000000001E-2</v>
      </c>
      <c r="H190">
        <v>9</v>
      </c>
      <c r="I190">
        <v>39926651.200000003</v>
      </c>
      <c r="J190">
        <v>2192</v>
      </c>
      <c r="K190">
        <v>5.5E-2</v>
      </c>
      <c r="L190">
        <v>31.2</v>
      </c>
      <c r="M190">
        <v>2161</v>
      </c>
      <c r="N190">
        <v>5.3999999999999999E-2</v>
      </c>
      <c r="O190">
        <v>2383</v>
      </c>
      <c r="P190">
        <v>5.2999999999999999E-2</v>
      </c>
      <c r="Q190">
        <v>4.8000000000000001E-2</v>
      </c>
      <c r="R190">
        <v>-222</v>
      </c>
      <c r="S190" t="s">
        <v>641</v>
      </c>
      <c r="T190">
        <v>65.400000000000006</v>
      </c>
      <c r="U190">
        <v>1</v>
      </c>
      <c r="V190">
        <v>0</v>
      </c>
      <c r="W190">
        <v>0</v>
      </c>
      <c r="X190">
        <v>8.0000000000000002E-3</v>
      </c>
      <c r="Y190">
        <v>3.0000000000000001E-3</v>
      </c>
      <c r="Z190">
        <v>0.98899999999999999</v>
      </c>
    </row>
    <row r="191" spans="1:26" x14ac:dyDescent="0.25">
      <c r="A191" t="s">
        <v>18</v>
      </c>
      <c r="B191">
        <v>58</v>
      </c>
      <c r="C191" t="s">
        <v>640</v>
      </c>
      <c r="D191">
        <v>30.8</v>
      </c>
      <c r="E191">
        <v>1.21</v>
      </c>
      <c r="F191">
        <v>372680</v>
      </c>
      <c r="G191">
        <v>3.6720000000000002</v>
      </c>
      <c r="H191">
        <v>1</v>
      </c>
      <c r="I191">
        <v>101498.1</v>
      </c>
      <c r="J191">
        <v>4</v>
      </c>
      <c r="K191">
        <v>3.9E-2</v>
      </c>
      <c r="L191">
        <v>0.1</v>
      </c>
      <c r="M191">
        <v>3.8</v>
      </c>
      <c r="N191">
        <v>3.6999999999999998E-2</v>
      </c>
      <c r="O191">
        <v>6.2</v>
      </c>
      <c r="P191">
        <v>0.03</v>
      </c>
      <c r="Q191">
        <v>0.03</v>
      </c>
      <c r="R191">
        <v>-2</v>
      </c>
      <c r="S191" t="s">
        <v>641</v>
      </c>
      <c r="T191">
        <v>1.08</v>
      </c>
      <c r="U191">
        <v>4</v>
      </c>
      <c r="V191">
        <v>0</v>
      </c>
      <c r="W191">
        <v>0</v>
      </c>
      <c r="X191">
        <v>0</v>
      </c>
      <c r="Y191">
        <v>0</v>
      </c>
      <c r="Z191">
        <v>1</v>
      </c>
    </row>
    <row r="192" spans="1:26" x14ac:dyDescent="0.25">
      <c r="A192" t="s">
        <v>208</v>
      </c>
      <c r="B192">
        <v>487</v>
      </c>
      <c r="C192" t="s">
        <v>640</v>
      </c>
      <c r="D192">
        <v>15.5</v>
      </c>
      <c r="E192">
        <v>1.61</v>
      </c>
      <c r="F192">
        <v>249550.00000000003</v>
      </c>
      <c r="G192">
        <v>2.4E-2</v>
      </c>
      <c r="H192">
        <v>9</v>
      </c>
      <c r="I192">
        <v>10188312.699999999</v>
      </c>
      <c r="J192">
        <v>621</v>
      </c>
      <c r="K192">
        <v>6.0999999999999999E-2</v>
      </c>
      <c r="L192">
        <v>47.4</v>
      </c>
      <c r="M192">
        <v>573</v>
      </c>
      <c r="N192">
        <v>5.6000000000000001E-2</v>
      </c>
      <c r="O192">
        <v>608</v>
      </c>
      <c r="P192">
        <v>5.2999999999999999E-2</v>
      </c>
      <c r="Q192">
        <v>4.8000000000000001E-2</v>
      </c>
      <c r="R192">
        <v>-34</v>
      </c>
      <c r="S192" t="s">
        <v>641</v>
      </c>
      <c r="T192">
        <v>53.24</v>
      </c>
      <c r="U192">
        <v>1</v>
      </c>
      <c r="V192">
        <v>0</v>
      </c>
      <c r="W192">
        <v>0</v>
      </c>
      <c r="X192">
        <v>0</v>
      </c>
      <c r="Y192">
        <v>6.3E-2</v>
      </c>
      <c r="Z192">
        <v>0.93700000000000006</v>
      </c>
    </row>
    <row r="193" spans="1:26" x14ac:dyDescent="0.25">
      <c r="A193" t="s">
        <v>40</v>
      </c>
      <c r="B193">
        <v>128</v>
      </c>
      <c r="C193" t="s">
        <v>640</v>
      </c>
      <c r="D193">
        <v>5.2</v>
      </c>
      <c r="E193">
        <v>0.64</v>
      </c>
      <c r="F193">
        <v>33280</v>
      </c>
      <c r="G193">
        <v>3.5000000000000003E-2</v>
      </c>
      <c r="H193">
        <v>11</v>
      </c>
      <c r="I193">
        <v>964291</v>
      </c>
      <c r="J193">
        <v>138</v>
      </c>
      <c r="K193">
        <v>0.14299999999999999</v>
      </c>
      <c r="L193">
        <v>12.1</v>
      </c>
      <c r="M193">
        <v>126</v>
      </c>
      <c r="N193">
        <v>0.13100000000000001</v>
      </c>
      <c r="O193">
        <v>58</v>
      </c>
      <c r="P193">
        <v>5.2999999999999999E-2</v>
      </c>
      <c r="Q193">
        <v>4.8000000000000001E-2</v>
      </c>
      <c r="R193">
        <v>0</v>
      </c>
      <c r="S193" t="s">
        <v>641</v>
      </c>
      <c r="T193">
        <v>5.32</v>
      </c>
      <c r="U193">
        <v>0</v>
      </c>
      <c r="V193">
        <v>0</v>
      </c>
      <c r="W193">
        <v>0</v>
      </c>
      <c r="X193">
        <v>0</v>
      </c>
      <c r="Y193">
        <v>0.13600000000000001</v>
      </c>
      <c r="Z193">
        <v>0.86399999999999999</v>
      </c>
    </row>
    <row r="194" spans="1:26" x14ac:dyDescent="0.25">
      <c r="A194" t="s">
        <v>656</v>
      </c>
      <c r="B194">
        <v>647</v>
      </c>
      <c r="C194" t="s">
        <v>640</v>
      </c>
      <c r="D194">
        <v>29.6</v>
      </c>
      <c r="E194">
        <v>0.25</v>
      </c>
      <c r="F194">
        <v>74000</v>
      </c>
      <c r="G194">
        <v>0.17499999999999999</v>
      </c>
      <c r="H194">
        <v>13</v>
      </c>
      <c r="I194">
        <v>422679.3</v>
      </c>
      <c r="J194">
        <v>23</v>
      </c>
      <c r="K194">
        <v>5.3999999999999999E-2</v>
      </c>
      <c r="L194">
        <v>0.4</v>
      </c>
      <c r="M194">
        <v>23</v>
      </c>
      <c r="N194">
        <v>5.3999999999999999E-2</v>
      </c>
      <c r="O194">
        <v>30</v>
      </c>
      <c r="P194">
        <v>6.0999999999999999E-2</v>
      </c>
      <c r="Q194">
        <v>5.4100000000000002E-2</v>
      </c>
      <c r="R194">
        <v>-7</v>
      </c>
      <c r="S194" t="s">
        <v>641</v>
      </c>
      <c r="T194">
        <v>0.88</v>
      </c>
      <c r="U194">
        <v>0</v>
      </c>
      <c r="V194">
        <v>0</v>
      </c>
      <c r="W194">
        <v>0</v>
      </c>
      <c r="X194">
        <v>0</v>
      </c>
      <c r="Y194">
        <v>0</v>
      </c>
      <c r="Z194">
        <v>1</v>
      </c>
    </row>
    <row r="195" spans="1:26" x14ac:dyDescent="0.25">
      <c r="A195" t="s">
        <v>209</v>
      </c>
      <c r="B195">
        <v>488</v>
      </c>
      <c r="C195" t="s">
        <v>640</v>
      </c>
      <c r="D195">
        <v>9.3000000000000007</v>
      </c>
      <c r="E195">
        <v>1.51</v>
      </c>
      <c r="F195">
        <v>140430</v>
      </c>
      <c r="G195">
        <v>5.8000000000000003E-2</v>
      </c>
      <c r="H195">
        <v>9</v>
      </c>
      <c r="I195">
        <v>2430058.4</v>
      </c>
      <c r="J195">
        <v>185</v>
      </c>
      <c r="K195">
        <v>7.5999999999999998E-2</v>
      </c>
      <c r="L195">
        <v>2.9</v>
      </c>
      <c r="M195">
        <v>182</v>
      </c>
      <c r="N195">
        <v>7.4999999999999997E-2</v>
      </c>
      <c r="O195">
        <v>149</v>
      </c>
      <c r="P195">
        <v>5.2999999999999999E-2</v>
      </c>
      <c r="Q195">
        <v>4.8000000000000001E-2</v>
      </c>
      <c r="R195">
        <v>33</v>
      </c>
      <c r="S195" t="s">
        <v>641</v>
      </c>
      <c r="T195">
        <v>6.15</v>
      </c>
      <c r="U195">
        <v>0</v>
      </c>
      <c r="V195">
        <v>0</v>
      </c>
      <c r="W195">
        <v>0</v>
      </c>
      <c r="X195">
        <v>0</v>
      </c>
      <c r="Y195">
        <v>0</v>
      </c>
      <c r="Z195">
        <v>1</v>
      </c>
    </row>
    <row r="196" spans="1:26" x14ac:dyDescent="0.25">
      <c r="A196" t="s">
        <v>125</v>
      </c>
      <c r="B196">
        <v>317</v>
      </c>
      <c r="C196" t="s">
        <v>640</v>
      </c>
      <c r="D196">
        <v>61.3</v>
      </c>
      <c r="E196">
        <v>1.83</v>
      </c>
      <c r="F196">
        <v>1121790</v>
      </c>
      <c r="G196">
        <v>0.82</v>
      </c>
      <c r="H196">
        <v>11</v>
      </c>
      <c r="I196">
        <v>1368450.5</v>
      </c>
      <c r="J196">
        <v>234</v>
      </c>
      <c r="K196">
        <v>0.17100000000000001</v>
      </c>
      <c r="L196">
        <v>4.8</v>
      </c>
      <c r="M196">
        <v>229</v>
      </c>
      <c r="N196">
        <v>0.16700000000000001</v>
      </c>
      <c r="O196">
        <v>100</v>
      </c>
      <c r="P196">
        <v>5.2999999999999999E-2</v>
      </c>
      <c r="Q196">
        <v>4.8000000000000001E-2</v>
      </c>
      <c r="R196">
        <v>129</v>
      </c>
      <c r="S196" t="s">
        <v>641</v>
      </c>
      <c r="T196">
        <v>4.8600000000000003</v>
      </c>
      <c r="U196">
        <v>0</v>
      </c>
      <c r="V196">
        <v>0</v>
      </c>
      <c r="W196">
        <v>0</v>
      </c>
      <c r="X196">
        <v>0</v>
      </c>
      <c r="Y196">
        <v>0</v>
      </c>
      <c r="Z196">
        <v>1</v>
      </c>
    </row>
    <row r="197" spans="1:26" x14ac:dyDescent="0.25">
      <c r="A197" t="s">
        <v>268</v>
      </c>
      <c r="B197">
        <v>586</v>
      </c>
      <c r="C197" t="s">
        <v>640</v>
      </c>
      <c r="D197">
        <v>44.1</v>
      </c>
      <c r="E197">
        <v>0.95</v>
      </c>
      <c r="F197">
        <v>418949.99999999994</v>
      </c>
      <c r="G197">
        <v>9.1999999999999998E-2</v>
      </c>
      <c r="H197">
        <v>9</v>
      </c>
      <c r="I197">
        <v>4556247.5999999996</v>
      </c>
      <c r="J197">
        <v>310</v>
      </c>
      <c r="K197">
        <v>6.8000000000000005E-2</v>
      </c>
      <c r="L197">
        <v>12.8</v>
      </c>
      <c r="M197">
        <v>297</v>
      </c>
      <c r="N197">
        <v>6.5000000000000002E-2</v>
      </c>
      <c r="O197">
        <v>285</v>
      </c>
      <c r="P197">
        <v>5.2999999999999999E-2</v>
      </c>
      <c r="Q197">
        <v>4.8000000000000001E-2</v>
      </c>
      <c r="R197">
        <v>12</v>
      </c>
      <c r="S197" t="s">
        <v>641</v>
      </c>
      <c r="T197">
        <v>16.510000000000002</v>
      </c>
      <c r="U197">
        <v>0</v>
      </c>
      <c r="V197">
        <v>0</v>
      </c>
      <c r="W197">
        <v>0</v>
      </c>
      <c r="X197">
        <v>0</v>
      </c>
      <c r="Y197">
        <v>2.1999999999999999E-2</v>
      </c>
      <c r="Z197">
        <v>0.97799999999999998</v>
      </c>
    </row>
    <row r="198" spans="1:26" x14ac:dyDescent="0.25">
      <c r="A198" t="s">
        <v>663</v>
      </c>
      <c r="B198">
        <v>863</v>
      </c>
      <c r="C198" t="s">
        <v>640</v>
      </c>
      <c r="D198">
        <v>5</v>
      </c>
      <c r="E198">
        <v>0.75</v>
      </c>
      <c r="F198">
        <v>37500</v>
      </c>
      <c r="G198">
        <v>0.27500000000000002</v>
      </c>
      <c r="H198">
        <v>9</v>
      </c>
      <c r="I198">
        <v>136544.79999999999</v>
      </c>
      <c r="J198">
        <v>11</v>
      </c>
      <c r="K198">
        <v>8.4000000000000005E-2</v>
      </c>
      <c r="L198">
        <v>1</v>
      </c>
      <c r="M198">
        <v>11</v>
      </c>
      <c r="N198">
        <v>8.1000000000000003E-2</v>
      </c>
      <c r="O198">
        <v>9.1</v>
      </c>
      <c r="P198">
        <v>5.2999999999999999E-2</v>
      </c>
      <c r="Q198">
        <v>4.8000000000000001E-2</v>
      </c>
      <c r="R198">
        <v>1</v>
      </c>
      <c r="S198" t="s">
        <v>641</v>
      </c>
      <c r="T198">
        <v>0.52</v>
      </c>
      <c r="U198">
        <v>0</v>
      </c>
      <c r="V198">
        <v>0</v>
      </c>
      <c r="W198">
        <v>0</v>
      </c>
      <c r="X198">
        <v>0</v>
      </c>
      <c r="Y198">
        <v>0</v>
      </c>
      <c r="Z198">
        <v>1</v>
      </c>
    </row>
    <row r="199" spans="1:26" x14ac:dyDescent="0.25">
      <c r="A199" t="s">
        <v>72</v>
      </c>
      <c r="B199">
        <v>195</v>
      </c>
      <c r="C199" t="s">
        <v>640</v>
      </c>
      <c r="D199">
        <v>17.3</v>
      </c>
      <c r="E199">
        <v>3.09</v>
      </c>
      <c r="F199">
        <v>534570</v>
      </c>
      <c r="G199">
        <v>0.33600000000000002</v>
      </c>
      <c r="H199">
        <v>10</v>
      </c>
      <c r="I199">
        <v>1591736</v>
      </c>
      <c r="J199">
        <v>177</v>
      </c>
      <c r="K199">
        <v>0.111</v>
      </c>
      <c r="L199">
        <v>16.8</v>
      </c>
      <c r="M199">
        <v>160</v>
      </c>
      <c r="N199">
        <v>0.10100000000000001</v>
      </c>
      <c r="O199">
        <v>103</v>
      </c>
      <c r="P199">
        <v>3.1E-2</v>
      </c>
      <c r="Q199">
        <v>4.53E-2</v>
      </c>
      <c r="R199">
        <v>56</v>
      </c>
      <c r="S199" t="s">
        <v>641</v>
      </c>
      <c r="T199">
        <v>5.78</v>
      </c>
      <c r="U199">
        <v>0</v>
      </c>
      <c r="V199">
        <v>0</v>
      </c>
      <c r="W199">
        <v>0</v>
      </c>
      <c r="X199">
        <v>0</v>
      </c>
      <c r="Y199">
        <v>0</v>
      </c>
      <c r="Z199">
        <v>1</v>
      </c>
    </row>
    <row r="200" spans="1:26" x14ac:dyDescent="0.25">
      <c r="A200" t="s">
        <v>210</v>
      </c>
      <c r="B200">
        <v>489</v>
      </c>
      <c r="C200" t="s">
        <v>640</v>
      </c>
      <c r="D200">
        <v>7.2</v>
      </c>
      <c r="E200">
        <v>1.59</v>
      </c>
      <c r="F200">
        <v>114480</v>
      </c>
      <c r="G200" t="s">
        <v>2355</v>
      </c>
      <c r="H200">
        <v>9</v>
      </c>
      <c r="I200" t="s">
        <v>2355</v>
      </c>
      <c r="J200">
        <v>35</v>
      </c>
      <c r="K200">
        <v>9.1999999999999998E-2</v>
      </c>
      <c r="L200">
        <v>0.5</v>
      </c>
      <c r="M200" t="s">
        <v>2355</v>
      </c>
      <c r="N200">
        <v>0.09</v>
      </c>
      <c r="O200" t="s">
        <v>2355</v>
      </c>
      <c r="P200">
        <v>5.2999999999999999E-2</v>
      </c>
      <c r="Q200">
        <v>4.8000000000000001E-2</v>
      </c>
      <c r="R200" t="s">
        <v>2355</v>
      </c>
      <c r="S200" t="s">
        <v>641</v>
      </c>
      <c r="T200">
        <v>0.93</v>
      </c>
      <c r="U200">
        <v>5</v>
      </c>
      <c r="V200">
        <v>0</v>
      </c>
      <c r="W200">
        <v>0</v>
      </c>
      <c r="X200">
        <v>0</v>
      </c>
      <c r="Y200">
        <v>0.114</v>
      </c>
      <c r="Z200">
        <v>0.88600000000000001</v>
      </c>
    </row>
    <row r="201" spans="1:26" x14ac:dyDescent="0.25">
      <c r="A201" t="s">
        <v>126</v>
      </c>
      <c r="B201">
        <v>319</v>
      </c>
      <c r="C201" t="s">
        <v>640</v>
      </c>
      <c r="D201">
        <v>18.7</v>
      </c>
      <c r="E201">
        <v>0.55000000000000004</v>
      </c>
      <c r="F201">
        <v>102850</v>
      </c>
      <c r="G201">
        <v>6.2E-2</v>
      </c>
      <c r="H201">
        <v>9</v>
      </c>
      <c r="I201">
        <v>1661956.7</v>
      </c>
      <c r="J201">
        <v>210</v>
      </c>
      <c r="K201">
        <v>0.126</v>
      </c>
      <c r="L201">
        <v>4.4000000000000004</v>
      </c>
      <c r="M201">
        <v>206</v>
      </c>
      <c r="N201">
        <v>0.124</v>
      </c>
      <c r="O201">
        <v>102</v>
      </c>
      <c r="P201">
        <v>5.2999999999999999E-2</v>
      </c>
      <c r="Q201">
        <v>4.8000000000000001E-2</v>
      </c>
      <c r="R201">
        <v>103</v>
      </c>
      <c r="S201" t="s">
        <v>641</v>
      </c>
      <c r="T201">
        <v>5.83</v>
      </c>
      <c r="U201">
        <v>0</v>
      </c>
      <c r="V201">
        <v>0</v>
      </c>
      <c r="W201">
        <v>0</v>
      </c>
      <c r="X201">
        <v>0</v>
      </c>
      <c r="Y201">
        <v>0.19900000000000001</v>
      </c>
      <c r="Z201">
        <v>0.80100000000000005</v>
      </c>
    </row>
    <row r="202" spans="1:26" x14ac:dyDescent="0.25">
      <c r="A202" t="s">
        <v>127</v>
      </c>
      <c r="B202">
        <v>320</v>
      </c>
      <c r="C202" t="s">
        <v>640</v>
      </c>
      <c r="D202">
        <v>14.5</v>
      </c>
      <c r="E202">
        <v>2.04</v>
      </c>
      <c r="F202">
        <v>295800</v>
      </c>
      <c r="G202">
        <v>8.5000000000000006E-2</v>
      </c>
      <c r="H202">
        <v>11</v>
      </c>
      <c r="I202">
        <v>3496508.7</v>
      </c>
      <c r="J202">
        <v>918</v>
      </c>
      <c r="K202">
        <v>0.26300000000000001</v>
      </c>
      <c r="L202">
        <v>16.100000000000001</v>
      </c>
      <c r="M202">
        <v>902</v>
      </c>
      <c r="N202">
        <v>0.25800000000000001</v>
      </c>
      <c r="O202">
        <v>218</v>
      </c>
      <c r="P202">
        <v>5.2999999999999999E-2</v>
      </c>
      <c r="Q202">
        <v>4.8000000000000001E-2</v>
      </c>
      <c r="R202">
        <v>684</v>
      </c>
      <c r="S202" t="s">
        <v>641</v>
      </c>
      <c r="T202">
        <v>9.76</v>
      </c>
      <c r="U202">
        <v>0</v>
      </c>
      <c r="V202">
        <v>0</v>
      </c>
      <c r="W202">
        <v>0</v>
      </c>
      <c r="X202">
        <v>0</v>
      </c>
      <c r="Y202">
        <v>4.9000000000000002E-2</v>
      </c>
      <c r="Z202">
        <v>0.95099999999999996</v>
      </c>
    </row>
    <row r="203" spans="1:26" x14ac:dyDescent="0.25">
      <c r="A203" t="s">
        <v>333</v>
      </c>
      <c r="B203">
        <v>712</v>
      </c>
      <c r="C203" t="s">
        <v>640</v>
      </c>
      <c r="D203">
        <v>4.4000000000000004</v>
      </c>
      <c r="E203">
        <v>1</v>
      </c>
      <c r="F203">
        <v>44000</v>
      </c>
      <c r="G203">
        <v>1E-3</v>
      </c>
      <c r="H203">
        <v>9</v>
      </c>
      <c r="I203">
        <v>30681651.300000001</v>
      </c>
      <c r="J203">
        <v>3559</v>
      </c>
      <c r="K203">
        <v>0.11600000000000001</v>
      </c>
      <c r="L203">
        <v>190.5</v>
      </c>
      <c r="M203">
        <v>3369</v>
      </c>
      <c r="N203">
        <v>0.11</v>
      </c>
      <c r="O203">
        <v>1752</v>
      </c>
      <c r="P203">
        <v>5.2999999999999999E-2</v>
      </c>
      <c r="Q203">
        <v>4.8000000000000001E-2</v>
      </c>
      <c r="R203">
        <v>0</v>
      </c>
      <c r="S203" t="s">
        <v>641</v>
      </c>
      <c r="T203">
        <v>186.78</v>
      </c>
      <c r="U203">
        <v>0</v>
      </c>
      <c r="V203">
        <v>0.14699999999999999</v>
      </c>
      <c r="W203">
        <v>0</v>
      </c>
      <c r="X203">
        <v>0</v>
      </c>
      <c r="Y203">
        <v>9.9000000000000005E-2</v>
      </c>
      <c r="Z203">
        <v>0.754</v>
      </c>
    </row>
    <row r="204" spans="1:26" x14ac:dyDescent="0.25">
      <c r="A204" t="s">
        <v>466</v>
      </c>
      <c r="B204">
        <v>965</v>
      </c>
      <c r="C204" t="s">
        <v>640</v>
      </c>
      <c r="D204">
        <v>6.5</v>
      </c>
      <c r="E204">
        <v>1</v>
      </c>
      <c r="F204">
        <v>65000</v>
      </c>
      <c r="G204">
        <v>8.0000000000000002E-3</v>
      </c>
      <c r="H204">
        <v>13</v>
      </c>
      <c r="I204">
        <v>7791477.5999999996</v>
      </c>
      <c r="J204">
        <v>1210</v>
      </c>
      <c r="K204">
        <v>0.155</v>
      </c>
      <c r="L204">
        <v>90.5</v>
      </c>
      <c r="M204">
        <v>1119</v>
      </c>
      <c r="N204">
        <v>0.14399999999999999</v>
      </c>
      <c r="O204">
        <v>492</v>
      </c>
      <c r="P204">
        <v>6.0999999999999999E-2</v>
      </c>
      <c r="Q204">
        <v>5.4100000000000002E-2</v>
      </c>
      <c r="R204">
        <v>627</v>
      </c>
      <c r="S204" t="s">
        <v>641</v>
      </c>
      <c r="T204">
        <v>34.94</v>
      </c>
      <c r="U204">
        <v>0</v>
      </c>
      <c r="V204">
        <v>0</v>
      </c>
      <c r="W204">
        <v>0</v>
      </c>
      <c r="X204">
        <v>0</v>
      </c>
      <c r="Y204">
        <v>1.4999999999999999E-2</v>
      </c>
      <c r="Z204">
        <v>0.98499999999999999</v>
      </c>
    </row>
    <row r="205" spans="1:26" x14ac:dyDescent="0.25">
      <c r="A205" t="s">
        <v>393</v>
      </c>
      <c r="B205">
        <v>815</v>
      </c>
      <c r="C205" t="s">
        <v>640</v>
      </c>
      <c r="D205">
        <v>42.6</v>
      </c>
      <c r="E205">
        <v>1.81</v>
      </c>
      <c r="F205">
        <v>771060.00000000012</v>
      </c>
      <c r="G205">
        <v>7.3999999999999996E-2</v>
      </c>
      <c r="H205">
        <v>11</v>
      </c>
      <c r="I205">
        <v>10445965.6</v>
      </c>
      <c r="J205">
        <v>1395</v>
      </c>
      <c r="K205">
        <v>0.13400000000000001</v>
      </c>
      <c r="L205">
        <v>15.4</v>
      </c>
      <c r="M205">
        <v>1380</v>
      </c>
      <c r="N205">
        <v>0.13200000000000001</v>
      </c>
      <c r="O205">
        <v>647</v>
      </c>
      <c r="P205">
        <v>5.2999999999999999E-2</v>
      </c>
      <c r="Q205">
        <v>4.8000000000000001E-2</v>
      </c>
      <c r="R205">
        <v>0</v>
      </c>
      <c r="S205" t="s">
        <v>641</v>
      </c>
      <c r="T205">
        <v>49.85</v>
      </c>
      <c r="U205">
        <v>0</v>
      </c>
      <c r="V205">
        <v>0</v>
      </c>
      <c r="W205">
        <v>0</v>
      </c>
      <c r="X205">
        <v>0</v>
      </c>
      <c r="Y205">
        <v>0.24299999999999999</v>
      </c>
      <c r="Z205">
        <v>0.75700000000000001</v>
      </c>
    </row>
    <row r="206" spans="1:26" x14ac:dyDescent="0.25">
      <c r="A206" t="s">
        <v>41</v>
      </c>
      <c r="B206">
        <v>129</v>
      </c>
      <c r="C206" t="s">
        <v>640</v>
      </c>
      <c r="D206">
        <v>15.9</v>
      </c>
      <c r="E206">
        <v>1.02</v>
      </c>
      <c r="F206">
        <v>162180</v>
      </c>
      <c r="G206">
        <v>2.4E-2</v>
      </c>
      <c r="H206">
        <v>11</v>
      </c>
      <c r="I206">
        <v>6736753.2999999998</v>
      </c>
      <c r="J206">
        <v>735</v>
      </c>
      <c r="K206">
        <v>0.109</v>
      </c>
      <c r="L206">
        <v>75.7</v>
      </c>
      <c r="M206">
        <v>660</v>
      </c>
      <c r="N206">
        <v>9.8000000000000004E-2</v>
      </c>
      <c r="O206">
        <v>401</v>
      </c>
      <c r="P206">
        <v>5.2999999999999999E-2</v>
      </c>
      <c r="Q206">
        <v>4.8000000000000001E-2</v>
      </c>
      <c r="R206">
        <v>258</v>
      </c>
      <c r="S206" t="s">
        <v>641</v>
      </c>
      <c r="T206">
        <v>34.1</v>
      </c>
      <c r="U206">
        <v>0</v>
      </c>
      <c r="V206">
        <v>0</v>
      </c>
      <c r="W206">
        <v>0</v>
      </c>
      <c r="X206">
        <v>0</v>
      </c>
      <c r="Y206">
        <v>6.8000000000000005E-2</v>
      </c>
      <c r="Z206">
        <v>0.93200000000000005</v>
      </c>
    </row>
    <row r="207" spans="1:26" x14ac:dyDescent="0.25">
      <c r="A207" t="s">
        <v>452</v>
      </c>
      <c r="B207">
        <v>925</v>
      </c>
      <c r="C207" t="s">
        <v>640</v>
      </c>
      <c r="D207">
        <v>1</v>
      </c>
      <c r="E207">
        <v>0.75</v>
      </c>
      <c r="F207">
        <v>7500</v>
      </c>
      <c r="G207">
        <v>9.9000000000000005E-2</v>
      </c>
      <c r="H207">
        <v>9</v>
      </c>
      <c r="I207">
        <v>75437.600000000006</v>
      </c>
      <c r="J207">
        <v>0.7</v>
      </c>
      <c r="K207">
        <v>8.8999999999999996E-2</v>
      </c>
      <c r="L207">
        <v>1.3</v>
      </c>
      <c r="M207">
        <v>5.4</v>
      </c>
      <c r="N207">
        <v>7.1999999999999995E-2</v>
      </c>
      <c r="O207">
        <v>4.7</v>
      </c>
      <c r="P207">
        <v>5.2999999999999999E-2</v>
      </c>
      <c r="Q207">
        <v>4.8000000000000001E-2</v>
      </c>
      <c r="R207">
        <v>0.7</v>
      </c>
      <c r="S207" t="s">
        <v>641</v>
      </c>
      <c r="T207">
        <v>0.98</v>
      </c>
      <c r="U207">
        <v>0</v>
      </c>
      <c r="V207">
        <v>0</v>
      </c>
      <c r="W207">
        <v>0</v>
      </c>
      <c r="X207">
        <v>0</v>
      </c>
      <c r="Y207">
        <v>0</v>
      </c>
      <c r="Z207">
        <v>1</v>
      </c>
    </row>
    <row r="208" spans="1:26" x14ac:dyDescent="0.25">
      <c r="A208" t="s">
        <v>211</v>
      </c>
      <c r="B208">
        <v>490</v>
      </c>
      <c r="C208" t="s">
        <v>640</v>
      </c>
      <c r="D208">
        <v>39</v>
      </c>
      <c r="E208">
        <v>1.1399999999999999</v>
      </c>
      <c r="F208">
        <v>444599.99999999994</v>
      </c>
      <c r="G208">
        <v>5.5E-2</v>
      </c>
      <c r="H208">
        <v>9</v>
      </c>
      <c r="I208">
        <v>8086042.0999999996</v>
      </c>
      <c r="J208">
        <v>971</v>
      </c>
      <c r="K208">
        <v>0.12</v>
      </c>
      <c r="L208">
        <v>14.4</v>
      </c>
      <c r="M208">
        <v>956</v>
      </c>
      <c r="N208">
        <v>0.11799999999999999</v>
      </c>
      <c r="O208">
        <v>495</v>
      </c>
      <c r="P208">
        <v>5.2999999999999999E-2</v>
      </c>
      <c r="Q208">
        <v>4.8000000000000001E-2</v>
      </c>
      <c r="R208">
        <v>461</v>
      </c>
      <c r="S208" t="s">
        <v>641</v>
      </c>
      <c r="T208">
        <v>19.3</v>
      </c>
      <c r="U208">
        <v>0</v>
      </c>
      <c r="V208">
        <v>0</v>
      </c>
      <c r="W208">
        <v>0</v>
      </c>
      <c r="X208">
        <v>0</v>
      </c>
      <c r="Y208">
        <v>1.4E-2</v>
      </c>
      <c r="Z208">
        <v>0.98599999999999999</v>
      </c>
    </row>
    <row r="209" spans="1:26" x14ac:dyDescent="0.25">
      <c r="A209" t="s">
        <v>128</v>
      </c>
      <c r="B209">
        <v>322</v>
      </c>
      <c r="C209" t="s">
        <v>640</v>
      </c>
      <c r="D209">
        <v>49.7</v>
      </c>
      <c r="E209">
        <v>0.79</v>
      </c>
      <c r="F209">
        <v>392630.00000000006</v>
      </c>
      <c r="G209">
        <v>1.052</v>
      </c>
      <c r="H209">
        <v>9</v>
      </c>
      <c r="I209">
        <v>373080.5</v>
      </c>
      <c r="J209">
        <v>44</v>
      </c>
      <c r="K209">
        <v>0.11799999999999999</v>
      </c>
      <c r="L209">
        <v>1.1000000000000001</v>
      </c>
      <c r="M209">
        <v>43</v>
      </c>
      <c r="N209">
        <v>0.115</v>
      </c>
      <c r="O209">
        <v>28</v>
      </c>
      <c r="P209">
        <v>5.2999999999999999E-2</v>
      </c>
      <c r="Q209">
        <v>4.8000000000000001E-2</v>
      </c>
      <c r="R209">
        <v>15</v>
      </c>
      <c r="S209" t="s">
        <v>641</v>
      </c>
      <c r="T209">
        <v>2.91</v>
      </c>
      <c r="U209">
        <v>0</v>
      </c>
      <c r="V209">
        <v>0</v>
      </c>
      <c r="W209">
        <v>0</v>
      </c>
      <c r="X209">
        <v>0</v>
      </c>
      <c r="Y209">
        <v>0.183</v>
      </c>
      <c r="Z209">
        <v>0.81699999999999995</v>
      </c>
    </row>
    <row r="210" spans="1:26" x14ac:dyDescent="0.25">
      <c r="A210" t="s">
        <v>129</v>
      </c>
      <c r="B210">
        <v>323</v>
      </c>
      <c r="C210" t="s">
        <v>640</v>
      </c>
      <c r="D210">
        <v>512.20000000000005</v>
      </c>
      <c r="E210">
        <v>0.7</v>
      </c>
      <c r="F210">
        <v>3585400</v>
      </c>
      <c r="G210">
        <v>0.31</v>
      </c>
      <c r="H210">
        <v>9</v>
      </c>
      <c r="I210">
        <v>11572847.1</v>
      </c>
      <c r="J210">
        <v>949</v>
      </c>
      <c r="K210">
        <v>8.2000000000000003E-2</v>
      </c>
      <c r="L210">
        <v>9.1</v>
      </c>
      <c r="M210">
        <v>940</v>
      </c>
      <c r="N210">
        <v>8.1000000000000003E-2</v>
      </c>
      <c r="O210">
        <v>777</v>
      </c>
      <c r="P210">
        <v>5.2999999999999999E-2</v>
      </c>
      <c r="Q210">
        <v>4.8000000000000001E-2</v>
      </c>
      <c r="R210">
        <v>163</v>
      </c>
      <c r="S210" t="s">
        <v>641</v>
      </c>
      <c r="T210">
        <v>23.04</v>
      </c>
      <c r="U210">
        <v>4</v>
      </c>
      <c r="V210">
        <v>0</v>
      </c>
      <c r="W210">
        <v>0</v>
      </c>
      <c r="X210">
        <v>0</v>
      </c>
      <c r="Y210">
        <v>0</v>
      </c>
      <c r="Z210">
        <v>1</v>
      </c>
    </row>
    <row r="211" spans="1:26" x14ac:dyDescent="0.25">
      <c r="A211" t="s">
        <v>370</v>
      </c>
      <c r="B211">
        <v>766</v>
      </c>
      <c r="C211" t="s">
        <v>640</v>
      </c>
      <c r="D211">
        <v>56.3</v>
      </c>
      <c r="E211">
        <v>1.56</v>
      </c>
      <c r="F211">
        <v>878280</v>
      </c>
      <c r="G211">
        <v>6.6000000000000003E-2</v>
      </c>
      <c r="H211">
        <v>9</v>
      </c>
      <c r="I211">
        <v>13288751</v>
      </c>
      <c r="J211">
        <v>1214</v>
      </c>
      <c r="K211">
        <v>9.0999999999999998E-2</v>
      </c>
      <c r="L211">
        <v>55.4</v>
      </c>
      <c r="M211">
        <v>1159</v>
      </c>
      <c r="N211">
        <v>8.6999999999999994E-2</v>
      </c>
      <c r="O211">
        <v>819</v>
      </c>
      <c r="P211">
        <v>5.2999999999999999E-2</v>
      </c>
      <c r="Q211">
        <v>4.8000000000000001E-2</v>
      </c>
      <c r="R211">
        <v>339</v>
      </c>
      <c r="S211" t="s">
        <v>641</v>
      </c>
      <c r="T211">
        <v>93.87</v>
      </c>
      <c r="U211">
        <v>0</v>
      </c>
      <c r="V211">
        <v>4.9000000000000002E-2</v>
      </c>
      <c r="W211">
        <v>0</v>
      </c>
      <c r="X211">
        <v>0</v>
      </c>
      <c r="Y211">
        <v>0.39700000000000002</v>
      </c>
      <c r="Z211">
        <v>0.55400000000000005</v>
      </c>
    </row>
    <row r="212" spans="1:26" x14ac:dyDescent="0.25">
      <c r="A212" t="s">
        <v>695</v>
      </c>
      <c r="B212">
        <v>36617</v>
      </c>
      <c r="C212" t="s">
        <v>640</v>
      </c>
      <c r="D212">
        <v>1.8</v>
      </c>
      <c r="E212">
        <v>0.69</v>
      </c>
      <c r="F212">
        <v>12420</v>
      </c>
      <c r="G212">
        <v>0.05</v>
      </c>
      <c r="H212">
        <v>13</v>
      </c>
      <c r="I212">
        <v>247898.4</v>
      </c>
      <c r="J212">
        <v>14</v>
      </c>
      <c r="K212">
        <v>5.7000000000000002E-2</v>
      </c>
      <c r="L212">
        <v>5</v>
      </c>
      <c r="M212">
        <v>9.1999999999999993</v>
      </c>
      <c r="N212">
        <v>3.6999999999999998E-2</v>
      </c>
      <c r="O212">
        <v>16</v>
      </c>
      <c r="P212">
        <v>6.0999999999999999E-2</v>
      </c>
      <c r="Q212">
        <v>5.4100000000000002E-2</v>
      </c>
      <c r="R212">
        <v>-7</v>
      </c>
      <c r="S212" t="s">
        <v>641</v>
      </c>
      <c r="T212">
        <v>1.54</v>
      </c>
      <c r="U212">
        <v>0</v>
      </c>
      <c r="V212">
        <v>0</v>
      </c>
      <c r="W212">
        <v>0</v>
      </c>
      <c r="X212">
        <v>0</v>
      </c>
      <c r="Y212">
        <v>4.7E-2</v>
      </c>
      <c r="Z212">
        <v>0.95299999999999996</v>
      </c>
    </row>
    <row r="213" spans="1:26" x14ac:dyDescent="0.25">
      <c r="A213" t="s">
        <v>212</v>
      </c>
      <c r="B213">
        <v>491</v>
      </c>
      <c r="C213" t="s">
        <v>640</v>
      </c>
      <c r="D213">
        <v>9.6999999999999993</v>
      </c>
      <c r="E213">
        <v>2.15</v>
      </c>
      <c r="F213">
        <v>208549.99999999997</v>
      </c>
      <c r="G213">
        <v>0.44500000000000001</v>
      </c>
      <c r="H213">
        <v>9</v>
      </c>
      <c r="I213">
        <v>468846.4</v>
      </c>
      <c r="J213">
        <v>38</v>
      </c>
      <c r="K213">
        <v>0.08</v>
      </c>
      <c r="L213">
        <v>0</v>
      </c>
      <c r="M213">
        <v>38</v>
      </c>
      <c r="N213">
        <v>8.1000000000000003E-2</v>
      </c>
      <c r="O213">
        <v>32</v>
      </c>
      <c r="P213">
        <v>5.2999999999999999E-2</v>
      </c>
      <c r="Q213">
        <v>4.8000000000000001E-2</v>
      </c>
      <c r="R213">
        <v>5</v>
      </c>
      <c r="S213" t="s">
        <v>641</v>
      </c>
      <c r="T213">
        <v>0.56000000000000005</v>
      </c>
      <c r="U213" t="s">
        <v>650</v>
      </c>
      <c r="V213">
        <v>0</v>
      </c>
      <c r="W213">
        <v>0</v>
      </c>
      <c r="X213">
        <v>0</v>
      </c>
      <c r="Y213">
        <v>0.30599999999999999</v>
      </c>
      <c r="Z213">
        <v>0.69399999999999995</v>
      </c>
    </row>
    <row r="214" spans="1:26" x14ac:dyDescent="0.25">
      <c r="A214" t="s">
        <v>130</v>
      </c>
      <c r="B214">
        <v>327</v>
      </c>
      <c r="C214" t="s">
        <v>640</v>
      </c>
      <c r="D214">
        <v>134.5</v>
      </c>
      <c r="E214">
        <v>0.59</v>
      </c>
      <c r="F214">
        <v>793549.99999999988</v>
      </c>
      <c r="G214">
        <v>1.0999999999999999E-2</v>
      </c>
      <c r="H214">
        <v>11</v>
      </c>
      <c r="I214">
        <v>72857867</v>
      </c>
      <c r="J214">
        <v>9068</v>
      </c>
      <c r="K214">
        <v>0.124</v>
      </c>
      <c r="L214">
        <v>100.6</v>
      </c>
      <c r="M214">
        <v>8968</v>
      </c>
      <c r="N214">
        <v>0.123</v>
      </c>
      <c r="O214">
        <v>4265</v>
      </c>
      <c r="P214">
        <v>5.2999999999999999E-2</v>
      </c>
      <c r="Q214">
        <v>4.8000000000000001E-2</v>
      </c>
      <c r="R214">
        <v>4702</v>
      </c>
      <c r="S214" t="s">
        <v>641</v>
      </c>
      <c r="T214">
        <v>144.12</v>
      </c>
      <c r="U214">
        <v>0</v>
      </c>
      <c r="V214">
        <v>0</v>
      </c>
      <c r="W214">
        <v>0</v>
      </c>
      <c r="X214">
        <v>0</v>
      </c>
      <c r="Y214">
        <v>6.0000000000000001E-3</v>
      </c>
      <c r="Z214">
        <v>0.99399999999999999</v>
      </c>
    </row>
    <row r="215" spans="1:26" x14ac:dyDescent="0.25">
      <c r="A215" t="s">
        <v>256</v>
      </c>
      <c r="B215">
        <v>564</v>
      </c>
      <c r="C215" t="s">
        <v>640</v>
      </c>
      <c r="D215">
        <v>16.8</v>
      </c>
      <c r="E215">
        <v>2.85</v>
      </c>
      <c r="F215">
        <v>478800</v>
      </c>
      <c r="G215">
        <v>2.0459999999999998</v>
      </c>
      <c r="H215">
        <v>5</v>
      </c>
      <c r="I215">
        <v>234071.7</v>
      </c>
      <c r="J215">
        <v>25</v>
      </c>
      <c r="K215">
        <v>0.107</v>
      </c>
      <c r="L215">
        <v>0</v>
      </c>
      <c r="M215">
        <v>25</v>
      </c>
      <c r="N215">
        <v>0.107</v>
      </c>
      <c r="O215">
        <v>13</v>
      </c>
      <c r="P215">
        <v>2.9000000000000001E-2</v>
      </c>
      <c r="Q215">
        <v>2.9000000000000001E-2</v>
      </c>
      <c r="R215">
        <v>12</v>
      </c>
      <c r="S215" t="s">
        <v>641</v>
      </c>
      <c r="T215">
        <v>1.36</v>
      </c>
      <c r="U215">
        <v>0</v>
      </c>
      <c r="V215">
        <v>0</v>
      </c>
      <c r="W215">
        <v>0</v>
      </c>
      <c r="X215">
        <v>0</v>
      </c>
      <c r="Y215">
        <v>0</v>
      </c>
      <c r="Z215">
        <v>1</v>
      </c>
    </row>
    <row r="216" spans="1:26" x14ac:dyDescent="0.25">
      <c r="A216" t="s">
        <v>310</v>
      </c>
      <c r="B216">
        <v>673</v>
      </c>
      <c r="C216" t="s">
        <v>640</v>
      </c>
      <c r="D216">
        <v>28.4</v>
      </c>
      <c r="E216">
        <v>2.33</v>
      </c>
      <c r="F216">
        <v>661720</v>
      </c>
      <c r="G216">
        <v>1.3080000000000001</v>
      </c>
      <c r="H216">
        <v>9</v>
      </c>
      <c r="I216">
        <v>506084.9</v>
      </c>
      <c r="J216">
        <v>52</v>
      </c>
      <c r="K216">
        <v>0.104</v>
      </c>
      <c r="L216">
        <v>5</v>
      </c>
      <c r="M216">
        <v>48</v>
      </c>
      <c r="N216">
        <v>9.5000000000000001E-2</v>
      </c>
      <c r="O216">
        <v>38</v>
      </c>
      <c r="P216">
        <v>5.2999999999999999E-2</v>
      </c>
      <c r="Q216">
        <v>4.8000000000000001E-2</v>
      </c>
      <c r="R216">
        <v>9</v>
      </c>
      <c r="S216" t="s">
        <v>641</v>
      </c>
      <c r="T216">
        <v>3.58</v>
      </c>
      <c r="U216">
        <v>0</v>
      </c>
      <c r="V216">
        <v>0</v>
      </c>
      <c r="W216">
        <v>0</v>
      </c>
      <c r="X216">
        <v>0</v>
      </c>
      <c r="Y216">
        <v>0</v>
      </c>
      <c r="Z216">
        <v>1</v>
      </c>
    </row>
    <row r="217" spans="1:26" x14ac:dyDescent="0.25">
      <c r="A217" t="s">
        <v>419</v>
      </c>
      <c r="B217">
        <v>867</v>
      </c>
      <c r="C217" t="s">
        <v>640</v>
      </c>
      <c r="D217">
        <v>6.7</v>
      </c>
      <c r="E217">
        <v>1.85</v>
      </c>
      <c r="F217">
        <v>123950.00000000001</v>
      </c>
      <c r="G217">
        <v>1.097</v>
      </c>
      <c r="H217">
        <v>9</v>
      </c>
      <c r="I217">
        <v>113011.7</v>
      </c>
      <c r="J217">
        <v>10</v>
      </c>
      <c r="K217">
        <v>9.1999999999999998E-2</v>
      </c>
      <c r="L217">
        <v>0.3</v>
      </c>
      <c r="M217">
        <v>10</v>
      </c>
      <c r="N217">
        <v>8.7999999999999995E-2</v>
      </c>
      <c r="O217">
        <v>8.4</v>
      </c>
      <c r="P217">
        <v>5.2999999999999999E-2</v>
      </c>
      <c r="Q217">
        <v>4.8000000000000001E-2</v>
      </c>
      <c r="R217">
        <v>2</v>
      </c>
      <c r="S217" t="s">
        <v>641</v>
      </c>
      <c r="T217">
        <v>0.6</v>
      </c>
      <c r="U217" t="s">
        <v>664</v>
      </c>
      <c r="V217">
        <v>0</v>
      </c>
      <c r="W217">
        <v>0</v>
      </c>
      <c r="X217">
        <v>0</v>
      </c>
      <c r="Y217">
        <v>0</v>
      </c>
      <c r="Z217">
        <v>1</v>
      </c>
    </row>
    <row r="218" spans="1:26" x14ac:dyDescent="0.25">
      <c r="A218" t="s">
        <v>394</v>
      </c>
      <c r="B218">
        <v>816</v>
      </c>
      <c r="C218" t="s">
        <v>640</v>
      </c>
      <c r="D218">
        <v>10</v>
      </c>
      <c r="E218">
        <v>1.1299999999999999</v>
      </c>
      <c r="F218">
        <v>112999.99999999999</v>
      </c>
      <c r="G218">
        <v>3.6999999999999998E-2</v>
      </c>
      <c r="H218">
        <v>11</v>
      </c>
      <c r="I218">
        <v>3091151.5</v>
      </c>
      <c r="J218">
        <v>562</v>
      </c>
      <c r="K218">
        <v>0.182</v>
      </c>
      <c r="L218">
        <v>0</v>
      </c>
      <c r="M218">
        <v>562</v>
      </c>
      <c r="N218">
        <v>0.182</v>
      </c>
      <c r="O218">
        <v>186</v>
      </c>
      <c r="P218">
        <v>5.2999999999999999E-2</v>
      </c>
      <c r="Q218">
        <v>4.8000000000000001E-2</v>
      </c>
      <c r="R218">
        <v>0</v>
      </c>
      <c r="S218" t="s">
        <v>641</v>
      </c>
      <c r="T218">
        <v>14.14</v>
      </c>
      <c r="U218">
        <v>0</v>
      </c>
      <c r="V218">
        <v>0</v>
      </c>
      <c r="W218">
        <v>0</v>
      </c>
      <c r="X218">
        <v>0</v>
      </c>
      <c r="Y218">
        <v>0.44600000000000001</v>
      </c>
      <c r="Z218">
        <v>0.55400000000000005</v>
      </c>
    </row>
    <row r="219" spans="1:26" x14ac:dyDescent="0.25">
      <c r="A219" t="s">
        <v>668</v>
      </c>
      <c r="B219">
        <v>926</v>
      </c>
      <c r="C219" t="s">
        <v>640</v>
      </c>
      <c r="D219">
        <v>6.1</v>
      </c>
      <c r="E219">
        <v>1.27</v>
      </c>
      <c r="F219">
        <v>77470</v>
      </c>
      <c r="G219">
        <v>0.14199999999999999</v>
      </c>
      <c r="H219">
        <v>13</v>
      </c>
      <c r="I219">
        <v>544115.9</v>
      </c>
      <c r="J219">
        <v>56</v>
      </c>
      <c r="K219">
        <v>0.10299999999999999</v>
      </c>
      <c r="L219">
        <v>6.5</v>
      </c>
      <c r="M219">
        <v>50</v>
      </c>
      <c r="N219">
        <v>9.1999999999999998E-2</v>
      </c>
      <c r="O219">
        <v>38</v>
      </c>
      <c r="P219">
        <v>6.0999999999999999E-2</v>
      </c>
      <c r="Q219">
        <v>5.4100000000000002E-2</v>
      </c>
      <c r="R219">
        <v>12</v>
      </c>
      <c r="S219" t="s">
        <v>641</v>
      </c>
      <c r="T219">
        <v>2.44</v>
      </c>
      <c r="U219">
        <v>0</v>
      </c>
      <c r="V219">
        <v>0</v>
      </c>
      <c r="W219">
        <v>0</v>
      </c>
      <c r="X219">
        <v>0</v>
      </c>
      <c r="Y219">
        <v>0</v>
      </c>
      <c r="Z219">
        <v>1</v>
      </c>
    </row>
    <row r="220" spans="1:26" x14ac:dyDescent="0.25">
      <c r="A220" t="s">
        <v>335</v>
      </c>
      <c r="B220">
        <v>714</v>
      </c>
      <c r="C220" t="s">
        <v>640</v>
      </c>
      <c r="D220">
        <v>14.1</v>
      </c>
      <c r="E220">
        <v>3.58</v>
      </c>
      <c r="F220">
        <v>504780</v>
      </c>
      <c r="G220">
        <v>2.1150000000000002</v>
      </c>
      <c r="H220">
        <v>10</v>
      </c>
      <c r="I220">
        <v>238693.7</v>
      </c>
      <c r="J220">
        <v>16</v>
      </c>
      <c r="K220">
        <v>6.7000000000000004E-2</v>
      </c>
      <c r="L220">
        <v>0.7</v>
      </c>
      <c r="M220">
        <v>15</v>
      </c>
      <c r="N220">
        <v>6.3E-2</v>
      </c>
      <c r="O220">
        <v>18</v>
      </c>
      <c r="P220">
        <v>3.1E-2</v>
      </c>
      <c r="Q220">
        <v>4.53E-2</v>
      </c>
      <c r="R220">
        <v>-3</v>
      </c>
      <c r="S220" t="s">
        <v>641</v>
      </c>
      <c r="T220">
        <v>1.22</v>
      </c>
      <c r="U220">
        <v>2</v>
      </c>
      <c r="V220">
        <v>0</v>
      </c>
      <c r="W220">
        <v>0</v>
      </c>
      <c r="X220">
        <v>0</v>
      </c>
      <c r="Y220">
        <v>0</v>
      </c>
      <c r="Z220">
        <v>1</v>
      </c>
    </row>
    <row r="221" spans="1:26" x14ac:dyDescent="0.25">
      <c r="A221" t="s">
        <v>680</v>
      </c>
      <c r="B221">
        <v>3001</v>
      </c>
      <c r="C221" t="s">
        <v>640</v>
      </c>
      <c r="D221">
        <v>11.1</v>
      </c>
      <c r="E221">
        <v>0.61</v>
      </c>
      <c r="F221">
        <v>67710</v>
      </c>
      <c r="G221">
        <v>0.55300000000000005</v>
      </c>
      <c r="H221">
        <v>15</v>
      </c>
      <c r="I221">
        <v>122336.9</v>
      </c>
      <c r="J221">
        <v>16</v>
      </c>
      <c r="K221">
        <v>0.129</v>
      </c>
      <c r="L221">
        <v>3.7</v>
      </c>
      <c r="M221">
        <v>12</v>
      </c>
      <c r="N221">
        <v>9.8000000000000004E-2</v>
      </c>
      <c r="O221">
        <v>9.3000000000000007</v>
      </c>
      <c r="P221">
        <v>6.0999999999999999E-2</v>
      </c>
      <c r="Q221">
        <v>5.4100000000000002E-2</v>
      </c>
      <c r="R221">
        <v>3</v>
      </c>
      <c r="S221" t="s">
        <v>641</v>
      </c>
      <c r="T221">
        <v>0.78</v>
      </c>
      <c r="U221">
        <v>0</v>
      </c>
      <c r="V221">
        <v>0</v>
      </c>
      <c r="W221">
        <v>0</v>
      </c>
      <c r="X221">
        <v>0</v>
      </c>
      <c r="Y221">
        <v>0</v>
      </c>
      <c r="Z221">
        <v>1</v>
      </c>
    </row>
    <row r="222" spans="1:26" x14ac:dyDescent="0.25">
      <c r="A222" t="s">
        <v>20</v>
      </c>
      <c r="B222">
        <v>63</v>
      </c>
      <c r="C222" t="s">
        <v>640</v>
      </c>
      <c r="D222">
        <v>12.8</v>
      </c>
      <c r="E222">
        <v>1</v>
      </c>
      <c r="F222">
        <v>128000</v>
      </c>
      <c r="G222">
        <v>5.7000000000000002E-2</v>
      </c>
      <c r="H222">
        <v>5</v>
      </c>
      <c r="I222">
        <v>2250257.1</v>
      </c>
      <c r="J222">
        <v>175</v>
      </c>
      <c r="K222">
        <v>7.8E-2</v>
      </c>
      <c r="L222">
        <v>2.1</v>
      </c>
      <c r="M222">
        <v>173</v>
      </c>
      <c r="N222">
        <v>7.6999999999999999E-2</v>
      </c>
      <c r="O222">
        <v>98</v>
      </c>
      <c r="P222">
        <v>2.9000000000000001E-2</v>
      </c>
      <c r="Q222">
        <v>2.9000000000000001E-2</v>
      </c>
      <c r="R222">
        <v>75</v>
      </c>
      <c r="S222" t="s">
        <v>641</v>
      </c>
      <c r="T222">
        <v>6.11</v>
      </c>
      <c r="U222">
        <v>0</v>
      </c>
      <c r="V222">
        <v>0</v>
      </c>
      <c r="W222">
        <v>0</v>
      </c>
      <c r="X222">
        <v>0</v>
      </c>
      <c r="Y222">
        <v>0</v>
      </c>
      <c r="Z222">
        <v>1</v>
      </c>
    </row>
    <row r="223" spans="1:26" x14ac:dyDescent="0.25">
      <c r="A223" t="s">
        <v>692</v>
      </c>
      <c r="B223">
        <v>11105</v>
      </c>
      <c r="C223" t="s">
        <v>640</v>
      </c>
      <c r="D223">
        <v>4.5</v>
      </c>
      <c r="E223">
        <v>0.84</v>
      </c>
      <c r="F223">
        <v>37800</v>
      </c>
      <c r="G223">
        <v>0.10100000000000001</v>
      </c>
      <c r="H223">
        <v>9</v>
      </c>
      <c r="I223">
        <v>374779.6</v>
      </c>
      <c r="J223">
        <v>33</v>
      </c>
      <c r="K223">
        <v>8.8999999999999996E-2</v>
      </c>
      <c r="L223">
        <v>0.7</v>
      </c>
      <c r="M223">
        <v>32</v>
      </c>
      <c r="N223">
        <v>8.5000000000000006E-2</v>
      </c>
      <c r="O223">
        <v>23</v>
      </c>
      <c r="P223">
        <v>5.2999999999999999E-2</v>
      </c>
      <c r="Q223">
        <v>4.8000000000000001E-2</v>
      </c>
      <c r="R223">
        <v>9</v>
      </c>
      <c r="S223" t="s">
        <v>641</v>
      </c>
      <c r="T223">
        <v>1.87</v>
      </c>
      <c r="U223">
        <v>0</v>
      </c>
      <c r="V223">
        <v>0</v>
      </c>
      <c r="W223">
        <v>0</v>
      </c>
      <c r="X223">
        <v>0</v>
      </c>
      <c r="Y223">
        <v>0</v>
      </c>
      <c r="Z223">
        <v>1</v>
      </c>
    </row>
    <row r="224" spans="1:26" x14ac:dyDescent="0.25">
      <c r="A224" t="s">
        <v>420</v>
      </c>
      <c r="B224">
        <v>868</v>
      </c>
      <c r="C224" t="s">
        <v>640</v>
      </c>
      <c r="D224">
        <v>809.3</v>
      </c>
      <c r="E224">
        <v>1.69</v>
      </c>
      <c r="F224">
        <v>13677169.999999998</v>
      </c>
      <c r="G224">
        <v>1.26</v>
      </c>
      <c r="H224">
        <v>9</v>
      </c>
      <c r="I224">
        <v>10857643.6</v>
      </c>
      <c r="J224">
        <v>856</v>
      </c>
      <c r="K224">
        <v>7.9000000000000001E-2</v>
      </c>
      <c r="L224">
        <v>84.6</v>
      </c>
      <c r="M224">
        <v>771</v>
      </c>
      <c r="N224">
        <v>7.0999999999999994E-2</v>
      </c>
      <c r="O224">
        <v>823</v>
      </c>
      <c r="P224">
        <v>5.2999999999999999E-2</v>
      </c>
      <c r="Q224">
        <v>4.8000000000000001E-2</v>
      </c>
      <c r="R224">
        <v>-52</v>
      </c>
      <c r="S224" t="s">
        <v>641</v>
      </c>
      <c r="T224">
        <v>66.180000000000007</v>
      </c>
      <c r="U224">
        <v>0</v>
      </c>
      <c r="V224">
        <v>0</v>
      </c>
      <c r="W224">
        <v>0</v>
      </c>
      <c r="X224">
        <v>0</v>
      </c>
      <c r="Y224">
        <v>7.0999999999999994E-2</v>
      </c>
      <c r="Z224">
        <v>0.92900000000000005</v>
      </c>
    </row>
    <row r="225" spans="1:26" x14ac:dyDescent="0.25">
      <c r="A225" t="s">
        <v>131</v>
      </c>
      <c r="B225">
        <v>329</v>
      </c>
      <c r="C225" t="s">
        <v>640</v>
      </c>
      <c r="D225">
        <v>11.9</v>
      </c>
      <c r="E225">
        <v>0.38</v>
      </c>
      <c r="F225">
        <v>45220</v>
      </c>
      <c r="G225">
        <v>4.0000000000000001E-3</v>
      </c>
      <c r="H225">
        <v>11</v>
      </c>
      <c r="I225">
        <v>10629016.5</v>
      </c>
      <c r="J225">
        <v>1467</v>
      </c>
      <c r="K225">
        <v>0.13800000000000001</v>
      </c>
      <c r="L225">
        <v>19</v>
      </c>
      <c r="M225">
        <v>1448</v>
      </c>
      <c r="N225">
        <v>0.13600000000000001</v>
      </c>
      <c r="O225">
        <v>613</v>
      </c>
      <c r="P225">
        <v>5.2999999999999999E-2</v>
      </c>
      <c r="Q225">
        <v>4.8000000000000001E-2</v>
      </c>
      <c r="R225">
        <v>835</v>
      </c>
      <c r="S225" t="s">
        <v>641</v>
      </c>
      <c r="T225">
        <v>29.33</v>
      </c>
      <c r="U225">
        <v>0</v>
      </c>
      <c r="V225">
        <v>0</v>
      </c>
      <c r="W225">
        <v>0</v>
      </c>
      <c r="X225">
        <v>0</v>
      </c>
      <c r="Y225">
        <v>3.0000000000000001E-3</v>
      </c>
      <c r="Z225">
        <v>0.997</v>
      </c>
    </row>
    <row r="226" spans="1:26" x14ac:dyDescent="0.25">
      <c r="A226" t="s">
        <v>281</v>
      </c>
      <c r="B226">
        <v>605</v>
      </c>
      <c r="C226" t="s">
        <v>640</v>
      </c>
      <c r="D226">
        <v>13.7</v>
      </c>
      <c r="E226">
        <v>1.96</v>
      </c>
      <c r="F226">
        <v>268519.99999999994</v>
      </c>
      <c r="G226">
        <v>4.0000000000000001E-3</v>
      </c>
      <c r="H226">
        <v>9</v>
      </c>
      <c r="I226">
        <v>60284826.899999999</v>
      </c>
      <c r="J226">
        <v>2887</v>
      </c>
      <c r="K226">
        <v>4.8000000000000001E-2</v>
      </c>
      <c r="L226">
        <v>80.400000000000006</v>
      </c>
      <c r="M226">
        <v>2807</v>
      </c>
      <c r="N226">
        <v>4.7E-2</v>
      </c>
      <c r="O226">
        <v>3481</v>
      </c>
      <c r="P226">
        <v>5.2999999999999999E-2</v>
      </c>
      <c r="Q226">
        <v>4.8000000000000001E-2</v>
      </c>
      <c r="R226">
        <v>0</v>
      </c>
      <c r="S226" t="s">
        <v>641</v>
      </c>
      <c r="T226">
        <v>90.37</v>
      </c>
      <c r="U226">
        <v>0</v>
      </c>
      <c r="V226">
        <v>7.0000000000000001E-3</v>
      </c>
      <c r="W226">
        <v>0</v>
      </c>
      <c r="X226">
        <v>6.0000000000000001E-3</v>
      </c>
      <c r="Y226">
        <v>1.4999999999999999E-2</v>
      </c>
      <c r="Z226">
        <v>0.97199999999999998</v>
      </c>
    </row>
    <row r="227" spans="1:26" x14ac:dyDescent="0.25">
      <c r="A227" t="s">
        <v>42</v>
      </c>
      <c r="B227">
        <v>135</v>
      </c>
      <c r="C227" t="s">
        <v>640</v>
      </c>
      <c r="D227">
        <v>10.3</v>
      </c>
      <c r="E227">
        <v>0.5</v>
      </c>
      <c r="F227">
        <v>51500</v>
      </c>
      <c r="G227">
        <v>8.9999999999999993E-3</v>
      </c>
      <c r="H227">
        <v>11</v>
      </c>
      <c r="I227">
        <v>5624973.7000000002</v>
      </c>
      <c r="J227">
        <v>748</v>
      </c>
      <c r="K227">
        <v>0.13300000000000001</v>
      </c>
      <c r="L227">
        <v>73.599999999999994</v>
      </c>
      <c r="M227">
        <v>674</v>
      </c>
      <c r="N227">
        <v>0.12</v>
      </c>
      <c r="O227">
        <v>328</v>
      </c>
      <c r="P227">
        <v>5.2999999999999999E-2</v>
      </c>
      <c r="Q227">
        <v>4.8000000000000001E-2</v>
      </c>
      <c r="R227">
        <v>346</v>
      </c>
      <c r="S227" t="s">
        <v>641</v>
      </c>
      <c r="T227">
        <v>27.93</v>
      </c>
      <c r="U227">
        <v>0</v>
      </c>
      <c r="V227">
        <v>0</v>
      </c>
      <c r="W227">
        <v>0</v>
      </c>
      <c r="X227">
        <v>0</v>
      </c>
      <c r="Y227">
        <v>2.8000000000000001E-2</v>
      </c>
      <c r="Z227">
        <v>0.97199999999999998</v>
      </c>
    </row>
    <row r="228" spans="1:26" x14ac:dyDescent="0.25">
      <c r="A228" t="s">
        <v>43</v>
      </c>
      <c r="B228">
        <v>136</v>
      </c>
      <c r="C228" t="s">
        <v>640</v>
      </c>
      <c r="D228">
        <v>45.7</v>
      </c>
      <c r="E228">
        <v>2.3199999999999998</v>
      </c>
      <c r="F228">
        <v>1060240</v>
      </c>
      <c r="G228">
        <v>0.36699999999999999</v>
      </c>
      <c r="H228">
        <v>11</v>
      </c>
      <c r="I228">
        <v>2889138.1</v>
      </c>
      <c r="J228">
        <v>322</v>
      </c>
      <c r="K228">
        <v>0.112</v>
      </c>
      <c r="L228">
        <v>15.4</v>
      </c>
      <c r="M228">
        <v>307</v>
      </c>
      <c r="N228">
        <v>0.106</v>
      </c>
      <c r="O228">
        <v>196</v>
      </c>
      <c r="P228">
        <v>5.2999999999999999E-2</v>
      </c>
      <c r="Q228">
        <v>4.8000000000000001E-2</v>
      </c>
      <c r="R228">
        <v>0</v>
      </c>
      <c r="S228" t="s">
        <v>641</v>
      </c>
      <c r="T228">
        <v>15.43</v>
      </c>
      <c r="U228">
        <v>0</v>
      </c>
      <c r="V228">
        <v>0</v>
      </c>
      <c r="W228">
        <v>0</v>
      </c>
      <c r="X228">
        <v>0</v>
      </c>
      <c r="Y228">
        <v>8.6999999999999994E-2</v>
      </c>
      <c r="Z228">
        <v>0.91300000000000003</v>
      </c>
    </row>
    <row r="229" spans="1:26" x14ac:dyDescent="0.25">
      <c r="A229" t="s">
        <v>132</v>
      </c>
      <c r="B229">
        <v>330</v>
      </c>
      <c r="C229" t="s">
        <v>640</v>
      </c>
      <c r="D229">
        <v>17.100000000000001</v>
      </c>
      <c r="E229">
        <v>0.53</v>
      </c>
      <c r="F229">
        <v>90630</v>
      </c>
      <c r="G229">
        <v>7.0000000000000001E-3</v>
      </c>
      <c r="H229">
        <v>9</v>
      </c>
      <c r="I229">
        <v>12906398.699999999</v>
      </c>
      <c r="J229">
        <v>1427</v>
      </c>
      <c r="K229">
        <v>0.111</v>
      </c>
      <c r="L229">
        <v>51.5</v>
      </c>
      <c r="M229">
        <v>1376</v>
      </c>
      <c r="N229">
        <v>0.107</v>
      </c>
      <c r="O229">
        <v>750</v>
      </c>
      <c r="P229">
        <v>5.2999999999999999E-2</v>
      </c>
      <c r="Q229">
        <v>4.8000000000000001E-2</v>
      </c>
      <c r="R229">
        <v>626</v>
      </c>
      <c r="S229" t="s">
        <v>641</v>
      </c>
      <c r="T229">
        <v>36.29</v>
      </c>
      <c r="U229">
        <v>0</v>
      </c>
      <c r="V229">
        <v>0</v>
      </c>
      <c r="W229">
        <v>0</v>
      </c>
      <c r="X229">
        <v>0</v>
      </c>
      <c r="Y229">
        <v>0.104</v>
      </c>
      <c r="Z229">
        <v>0.89600000000000002</v>
      </c>
    </row>
    <row r="230" spans="1:26" x14ac:dyDescent="0.25">
      <c r="A230" t="s">
        <v>421</v>
      </c>
      <c r="B230">
        <v>869</v>
      </c>
      <c r="C230" t="s">
        <v>640</v>
      </c>
      <c r="D230">
        <v>8</v>
      </c>
      <c r="E230">
        <v>0.56999999999999995</v>
      </c>
      <c r="F230">
        <v>45599.999999999993</v>
      </c>
      <c r="G230">
        <v>9.9000000000000005E-2</v>
      </c>
      <c r="H230">
        <v>9</v>
      </c>
      <c r="I230">
        <v>461675.8</v>
      </c>
      <c r="J230">
        <v>32</v>
      </c>
      <c r="K230">
        <v>6.9000000000000006E-2</v>
      </c>
      <c r="L230">
        <v>11.6</v>
      </c>
      <c r="M230">
        <v>20</v>
      </c>
      <c r="N230">
        <v>4.2999999999999997E-2</v>
      </c>
      <c r="O230">
        <v>29</v>
      </c>
      <c r="P230">
        <v>5.2999999999999999E-2</v>
      </c>
      <c r="Q230">
        <v>4.8000000000000001E-2</v>
      </c>
      <c r="R230">
        <v>-9</v>
      </c>
      <c r="S230" t="s">
        <v>641</v>
      </c>
      <c r="T230">
        <v>3</v>
      </c>
      <c r="U230">
        <v>1</v>
      </c>
      <c r="V230">
        <v>0</v>
      </c>
      <c r="W230">
        <v>0</v>
      </c>
      <c r="X230">
        <v>0</v>
      </c>
      <c r="Y230">
        <v>0</v>
      </c>
      <c r="Z230">
        <v>1</v>
      </c>
    </row>
    <row r="231" spans="1:26" x14ac:dyDescent="0.25">
      <c r="A231" t="s">
        <v>213</v>
      </c>
      <c r="B231">
        <v>495</v>
      </c>
      <c r="C231" t="s">
        <v>640</v>
      </c>
      <c r="D231">
        <v>1654.1</v>
      </c>
      <c r="E231">
        <v>8.6300000000000008</v>
      </c>
      <c r="F231">
        <v>142748830</v>
      </c>
      <c r="G231">
        <v>1.698</v>
      </c>
      <c r="H231">
        <v>10</v>
      </c>
      <c r="I231">
        <v>84052781.5</v>
      </c>
      <c r="J231">
        <v>8974</v>
      </c>
      <c r="K231">
        <v>0.107</v>
      </c>
      <c r="L231">
        <v>191</v>
      </c>
      <c r="M231">
        <v>8783</v>
      </c>
      <c r="N231">
        <v>0.104</v>
      </c>
      <c r="O231">
        <v>6351</v>
      </c>
      <c r="P231">
        <v>3.1E-2</v>
      </c>
      <c r="Q231">
        <v>4.53E-2</v>
      </c>
      <c r="R231">
        <v>2432</v>
      </c>
      <c r="S231" t="s">
        <v>641</v>
      </c>
      <c r="T231">
        <v>212.35</v>
      </c>
      <c r="U231">
        <v>0</v>
      </c>
      <c r="V231">
        <v>0.04</v>
      </c>
      <c r="W231">
        <v>0</v>
      </c>
      <c r="X231">
        <v>8.9999999999999993E-3</v>
      </c>
      <c r="Y231">
        <v>0.06</v>
      </c>
      <c r="Z231">
        <v>0.89100000000000001</v>
      </c>
    </row>
    <row r="232" spans="1:26" x14ac:dyDescent="0.25">
      <c r="A232" t="s">
        <v>133</v>
      </c>
      <c r="B232">
        <v>331</v>
      </c>
      <c r="C232" t="s">
        <v>640</v>
      </c>
      <c r="D232">
        <v>6.9</v>
      </c>
      <c r="E232">
        <v>2.58</v>
      </c>
      <c r="F232">
        <v>178020.00000000003</v>
      </c>
      <c r="G232">
        <v>3.3000000000000002E-2</v>
      </c>
      <c r="H232">
        <v>9</v>
      </c>
      <c r="I232">
        <v>5361565.8</v>
      </c>
      <c r="J232">
        <v>619</v>
      </c>
      <c r="K232">
        <v>0.115</v>
      </c>
      <c r="L232">
        <v>4.0999999999999996</v>
      </c>
      <c r="M232">
        <v>615</v>
      </c>
      <c r="N232">
        <v>0.115</v>
      </c>
      <c r="O232">
        <v>323</v>
      </c>
      <c r="P232">
        <v>5.2999999999999999E-2</v>
      </c>
      <c r="Q232">
        <v>4.8000000000000001E-2</v>
      </c>
      <c r="R232">
        <v>292</v>
      </c>
      <c r="S232" t="s">
        <v>641</v>
      </c>
      <c r="T232">
        <v>14.34</v>
      </c>
      <c r="U232">
        <v>4</v>
      </c>
      <c r="V232">
        <v>0</v>
      </c>
      <c r="W232">
        <v>0</v>
      </c>
      <c r="X232">
        <v>0</v>
      </c>
      <c r="Y232">
        <v>0</v>
      </c>
      <c r="Z232">
        <v>1</v>
      </c>
    </row>
    <row r="233" spans="1:26" x14ac:dyDescent="0.25">
      <c r="A233" t="s">
        <v>21</v>
      </c>
      <c r="B233">
        <v>65</v>
      </c>
      <c r="C233" t="s">
        <v>640</v>
      </c>
      <c r="D233">
        <v>21.3</v>
      </c>
      <c r="E233">
        <v>0.81</v>
      </c>
      <c r="F233">
        <v>172530</v>
      </c>
      <c r="G233">
        <v>0.02</v>
      </c>
      <c r="H233">
        <v>9</v>
      </c>
      <c r="I233">
        <v>8551941.4000000004</v>
      </c>
      <c r="J233">
        <v>696</v>
      </c>
      <c r="K233">
        <v>8.1000000000000003E-2</v>
      </c>
      <c r="L233">
        <v>10.8</v>
      </c>
      <c r="M233">
        <v>685</v>
      </c>
      <c r="N233">
        <v>0.08</v>
      </c>
      <c r="O233">
        <v>507</v>
      </c>
      <c r="P233">
        <v>5.2999999999999999E-2</v>
      </c>
      <c r="Q233">
        <v>4.8000000000000001E-2</v>
      </c>
      <c r="R233">
        <v>178</v>
      </c>
      <c r="S233" t="s">
        <v>641</v>
      </c>
      <c r="T233">
        <v>16.29</v>
      </c>
      <c r="U233">
        <v>0</v>
      </c>
      <c r="V233">
        <v>0</v>
      </c>
      <c r="W233">
        <v>0</v>
      </c>
      <c r="X233">
        <v>0</v>
      </c>
      <c r="Y233">
        <v>3.0000000000000001E-3</v>
      </c>
      <c r="Z233">
        <v>0.997</v>
      </c>
    </row>
    <row r="234" spans="1:26" x14ac:dyDescent="0.25">
      <c r="A234" t="s">
        <v>422</v>
      </c>
      <c r="B234">
        <v>870</v>
      </c>
      <c r="C234" t="s">
        <v>640</v>
      </c>
      <c r="D234">
        <v>10.4</v>
      </c>
      <c r="E234">
        <v>3.11</v>
      </c>
      <c r="F234">
        <v>323440</v>
      </c>
      <c r="G234">
        <v>2.3370000000000002</v>
      </c>
      <c r="H234">
        <v>10</v>
      </c>
      <c r="I234">
        <v>138387</v>
      </c>
      <c r="J234">
        <v>7.9</v>
      </c>
      <c r="K234">
        <v>5.7000000000000002E-2</v>
      </c>
      <c r="L234">
        <v>0.6</v>
      </c>
      <c r="M234">
        <v>7.4</v>
      </c>
      <c r="N234">
        <v>5.2999999999999999E-2</v>
      </c>
      <c r="O234">
        <v>11</v>
      </c>
      <c r="P234">
        <v>3.1E-2</v>
      </c>
      <c r="Q234">
        <v>4.53E-2</v>
      </c>
      <c r="R234">
        <v>-3</v>
      </c>
      <c r="S234" t="s">
        <v>641</v>
      </c>
      <c r="T234">
        <v>0.86</v>
      </c>
      <c r="U234">
        <v>1</v>
      </c>
      <c r="V234">
        <v>0</v>
      </c>
      <c r="W234">
        <v>0</v>
      </c>
      <c r="X234">
        <v>0</v>
      </c>
      <c r="Y234">
        <v>0</v>
      </c>
      <c r="Z234">
        <v>1</v>
      </c>
    </row>
    <row r="235" spans="1:26" x14ac:dyDescent="0.25">
      <c r="A235" t="s">
        <v>675</v>
      </c>
      <c r="B235">
        <v>1514</v>
      </c>
      <c r="C235" t="s">
        <v>640</v>
      </c>
      <c r="D235">
        <v>5.9</v>
      </c>
      <c r="E235">
        <v>0.5</v>
      </c>
      <c r="F235">
        <v>29500</v>
      </c>
      <c r="G235">
        <v>7.1999999999999995E-2</v>
      </c>
      <c r="H235">
        <v>17</v>
      </c>
      <c r="I235">
        <v>411361.6</v>
      </c>
      <c r="J235">
        <v>23</v>
      </c>
      <c r="K235">
        <v>5.7000000000000002E-2</v>
      </c>
      <c r="L235">
        <v>0.8</v>
      </c>
      <c r="M235">
        <v>23</v>
      </c>
      <c r="N235">
        <v>5.6000000000000001E-2</v>
      </c>
      <c r="O235" t="s">
        <v>2352</v>
      </c>
      <c r="R235">
        <v>0</v>
      </c>
      <c r="S235" t="s">
        <v>641</v>
      </c>
      <c r="T235">
        <v>1.55</v>
      </c>
      <c r="U235">
        <v>0</v>
      </c>
      <c r="V235">
        <v>0</v>
      </c>
      <c r="W235">
        <v>0</v>
      </c>
      <c r="X235">
        <v>0</v>
      </c>
      <c r="Y235">
        <v>0</v>
      </c>
      <c r="Z235">
        <v>1</v>
      </c>
    </row>
    <row r="236" spans="1:26" x14ac:dyDescent="0.25">
      <c r="A236" t="s">
        <v>214</v>
      </c>
      <c r="B236">
        <v>496</v>
      </c>
      <c r="C236" t="s">
        <v>640</v>
      </c>
      <c r="D236">
        <v>26.9</v>
      </c>
      <c r="E236">
        <v>1.19</v>
      </c>
      <c r="F236">
        <v>320109.99999999994</v>
      </c>
      <c r="G236">
        <v>5.8000000000000003E-2</v>
      </c>
      <c r="H236">
        <v>9</v>
      </c>
      <c r="I236">
        <v>5555449.5</v>
      </c>
      <c r="J236">
        <v>681</v>
      </c>
      <c r="K236">
        <v>0.123</v>
      </c>
      <c r="L236">
        <v>119.4</v>
      </c>
      <c r="M236">
        <v>562</v>
      </c>
      <c r="N236">
        <v>0.10100000000000001</v>
      </c>
      <c r="O236">
        <v>341</v>
      </c>
      <c r="P236">
        <v>5.2999999999999999E-2</v>
      </c>
      <c r="Q236">
        <v>4.8000000000000001E-2</v>
      </c>
      <c r="R236">
        <v>221</v>
      </c>
      <c r="S236" t="s">
        <v>641</v>
      </c>
      <c r="T236">
        <v>20.92</v>
      </c>
      <c r="U236">
        <v>0</v>
      </c>
      <c r="V236">
        <v>0</v>
      </c>
      <c r="W236">
        <v>0</v>
      </c>
      <c r="X236">
        <v>0</v>
      </c>
      <c r="Y236">
        <v>0.121</v>
      </c>
      <c r="Z236">
        <v>0.879</v>
      </c>
    </row>
    <row r="237" spans="1:26" x14ac:dyDescent="0.25">
      <c r="A237" t="s">
        <v>215</v>
      </c>
      <c r="B237">
        <v>497</v>
      </c>
      <c r="C237" t="s">
        <v>640</v>
      </c>
      <c r="D237">
        <v>7.4</v>
      </c>
      <c r="E237">
        <v>0.66</v>
      </c>
      <c r="F237">
        <v>48840</v>
      </c>
      <c r="G237">
        <v>0.13900000000000001</v>
      </c>
      <c r="H237">
        <v>9</v>
      </c>
      <c r="I237">
        <v>352088.4</v>
      </c>
      <c r="J237">
        <v>23</v>
      </c>
      <c r="K237">
        <v>6.4000000000000001E-2</v>
      </c>
      <c r="L237">
        <v>0.9</v>
      </c>
      <c r="M237">
        <v>22</v>
      </c>
      <c r="N237">
        <v>6.2E-2</v>
      </c>
      <c r="O237">
        <v>22</v>
      </c>
      <c r="P237">
        <v>3.1E-2</v>
      </c>
      <c r="Q237">
        <v>4.8000000000000001E-2</v>
      </c>
      <c r="R237">
        <v>0</v>
      </c>
      <c r="S237" t="s">
        <v>641</v>
      </c>
      <c r="T237">
        <v>1.33</v>
      </c>
      <c r="U237">
        <v>0</v>
      </c>
      <c r="V237">
        <v>0</v>
      </c>
      <c r="W237">
        <v>0</v>
      </c>
      <c r="X237">
        <v>0</v>
      </c>
      <c r="Y237">
        <v>0</v>
      </c>
      <c r="Z237">
        <v>1</v>
      </c>
    </row>
    <row r="238" spans="1:26" x14ac:dyDescent="0.25">
      <c r="A238" t="s">
        <v>216</v>
      </c>
      <c r="B238">
        <v>498</v>
      </c>
      <c r="C238" t="s">
        <v>640</v>
      </c>
      <c r="D238">
        <v>1</v>
      </c>
      <c r="E238">
        <v>2.39</v>
      </c>
      <c r="F238">
        <v>23900</v>
      </c>
      <c r="G238">
        <v>2.3E-2</v>
      </c>
      <c r="H238">
        <v>13</v>
      </c>
      <c r="I238">
        <v>1057920.8999999999</v>
      </c>
      <c r="J238">
        <v>87</v>
      </c>
      <c r="K238">
        <v>8.2000000000000003E-2</v>
      </c>
      <c r="L238">
        <v>0.4</v>
      </c>
      <c r="M238">
        <v>87</v>
      </c>
      <c r="N238">
        <v>8.2000000000000003E-2</v>
      </c>
      <c r="O238">
        <v>68</v>
      </c>
      <c r="P238">
        <v>6.0999999999999999E-2</v>
      </c>
      <c r="Q238">
        <v>5.4100000000000002E-2</v>
      </c>
      <c r="R238">
        <v>19</v>
      </c>
      <c r="S238" t="s">
        <v>641</v>
      </c>
      <c r="T238">
        <v>2.68</v>
      </c>
      <c r="U238">
        <v>4</v>
      </c>
      <c r="V238">
        <v>0</v>
      </c>
      <c r="W238">
        <v>0</v>
      </c>
      <c r="X238">
        <v>0</v>
      </c>
      <c r="Y238">
        <v>0</v>
      </c>
      <c r="Z238">
        <v>1</v>
      </c>
    </row>
    <row r="239" spans="1:26" x14ac:dyDescent="0.25">
      <c r="A239" t="s">
        <v>423</v>
      </c>
      <c r="B239">
        <v>871</v>
      </c>
      <c r="C239" t="s">
        <v>640</v>
      </c>
      <c r="D239">
        <v>65.400000000000006</v>
      </c>
      <c r="E239">
        <v>0.84</v>
      </c>
      <c r="F239">
        <v>549360</v>
      </c>
      <c r="G239">
        <v>2.1000000000000001E-2</v>
      </c>
      <c r="H239">
        <v>11</v>
      </c>
      <c r="I239">
        <v>25919641.5</v>
      </c>
      <c r="J239">
        <v>3022</v>
      </c>
      <c r="K239">
        <v>0.11700000000000001</v>
      </c>
      <c r="L239">
        <v>539.1</v>
      </c>
      <c r="M239">
        <v>2482</v>
      </c>
      <c r="N239">
        <v>9.6000000000000002E-2</v>
      </c>
      <c r="O239">
        <v>1539</v>
      </c>
      <c r="P239">
        <v>5.2999999999999999E-2</v>
      </c>
      <c r="Q239">
        <v>4.8000000000000001E-2</v>
      </c>
      <c r="R239">
        <v>943</v>
      </c>
      <c r="S239" t="s">
        <v>641</v>
      </c>
      <c r="T239">
        <v>154.09</v>
      </c>
      <c r="U239">
        <v>0</v>
      </c>
      <c r="V239">
        <v>6.5000000000000002E-2</v>
      </c>
      <c r="W239">
        <v>0</v>
      </c>
      <c r="X239">
        <v>0</v>
      </c>
      <c r="Y239">
        <v>4.2000000000000003E-2</v>
      </c>
      <c r="Z239">
        <v>0.89300000000000002</v>
      </c>
    </row>
    <row r="240" spans="1:26" x14ac:dyDescent="0.25">
      <c r="A240" t="s">
        <v>217</v>
      </c>
      <c r="B240">
        <v>499</v>
      </c>
      <c r="C240" t="s">
        <v>640</v>
      </c>
      <c r="D240">
        <v>13.2</v>
      </c>
      <c r="E240">
        <v>2.57</v>
      </c>
      <c r="F240">
        <v>339240</v>
      </c>
      <c r="G240">
        <v>0.95499999999999996</v>
      </c>
      <c r="H240">
        <v>9</v>
      </c>
      <c r="I240">
        <v>355263.5</v>
      </c>
      <c r="J240">
        <v>41</v>
      </c>
      <c r="K240">
        <v>0.11600000000000001</v>
      </c>
      <c r="L240">
        <v>0.5</v>
      </c>
      <c r="M240">
        <v>41</v>
      </c>
      <c r="N240">
        <v>0.115</v>
      </c>
      <c r="O240">
        <v>26</v>
      </c>
      <c r="P240">
        <v>5.2999999999999999E-2</v>
      </c>
      <c r="Q240">
        <v>4.8000000000000001E-2</v>
      </c>
      <c r="R240">
        <v>15</v>
      </c>
      <c r="S240" t="s">
        <v>641</v>
      </c>
      <c r="T240">
        <v>0.98</v>
      </c>
      <c r="U240">
        <v>0</v>
      </c>
      <c r="V240">
        <v>0</v>
      </c>
      <c r="W240">
        <v>0</v>
      </c>
      <c r="X240">
        <v>0</v>
      </c>
      <c r="Y240">
        <v>0</v>
      </c>
      <c r="Z240">
        <v>1</v>
      </c>
    </row>
    <row r="241" spans="1:26" x14ac:dyDescent="0.25">
      <c r="A241" t="s">
        <v>282</v>
      </c>
      <c r="B241">
        <v>606</v>
      </c>
      <c r="C241" t="s">
        <v>640</v>
      </c>
      <c r="D241">
        <v>14.4</v>
      </c>
      <c r="E241">
        <v>1</v>
      </c>
      <c r="F241">
        <v>144000</v>
      </c>
      <c r="G241">
        <v>7.0000000000000001E-3</v>
      </c>
      <c r="H241">
        <v>9</v>
      </c>
      <c r="I241">
        <v>19973357.199999999</v>
      </c>
      <c r="J241">
        <v>1167</v>
      </c>
      <c r="K241">
        <v>5.8000000000000003E-2</v>
      </c>
      <c r="L241">
        <v>11.1</v>
      </c>
      <c r="M241">
        <v>1156</v>
      </c>
      <c r="N241">
        <v>5.8000000000000003E-2</v>
      </c>
      <c r="O241">
        <v>1161</v>
      </c>
      <c r="P241">
        <v>5.2999999999999999E-2</v>
      </c>
      <c r="Q241">
        <v>4.8000000000000001E-2</v>
      </c>
      <c r="R241">
        <v>-5</v>
      </c>
      <c r="S241" t="s">
        <v>641</v>
      </c>
      <c r="T241">
        <v>32.68</v>
      </c>
      <c r="U241">
        <v>1</v>
      </c>
      <c r="V241">
        <v>0</v>
      </c>
      <c r="W241">
        <v>0</v>
      </c>
      <c r="X241">
        <v>1.6E-2</v>
      </c>
      <c r="Y241">
        <v>0</v>
      </c>
      <c r="Z241">
        <v>0.98399999999999999</v>
      </c>
    </row>
    <row r="242" spans="1:26" x14ac:dyDescent="0.25">
      <c r="A242" t="s">
        <v>424</v>
      </c>
      <c r="B242">
        <v>872</v>
      </c>
      <c r="C242" t="s">
        <v>640</v>
      </c>
      <c r="D242">
        <v>14.7</v>
      </c>
      <c r="E242">
        <v>0.63</v>
      </c>
      <c r="F242">
        <v>92609.999999999985</v>
      </c>
      <c r="G242">
        <v>0.49199999999999999</v>
      </c>
      <c r="H242">
        <v>9</v>
      </c>
      <c r="I242">
        <v>188051.7</v>
      </c>
      <c r="J242">
        <v>14</v>
      </c>
      <c r="K242">
        <v>7.2999999999999995E-2</v>
      </c>
      <c r="L242">
        <v>2.2000000000000002</v>
      </c>
      <c r="M242">
        <v>11</v>
      </c>
      <c r="N242">
        <v>5.8000000000000003E-2</v>
      </c>
      <c r="O242">
        <v>13</v>
      </c>
      <c r="P242">
        <v>5.2999999999999999E-2</v>
      </c>
      <c r="Q242">
        <v>4.8000000000000001E-2</v>
      </c>
      <c r="R242">
        <v>-2</v>
      </c>
      <c r="S242" t="s">
        <v>641</v>
      </c>
      <c r="T242">
        <v>0.72</v>
      </c>
      <c r="U242">
        <v>0</v>
      </c>
      <c r="V242">
        <v>0</v>
      </c>
      <c r="W242">
        <v>0</v>
      </c>
      <c r="X242">
        <v>0</v>
      </c>
      <c r="Y242">
        <v>0</v>
      </c>
      <c r="Z242">
        <v>1</v>
      </c>
    </row>
    <row r="243" spans="1:26" x14ac:dyDescent="0.25">
      <c r="A243" t="s">
        <v>135</v>
      </c>
      <c r="B243">
        <v>337</v>
      </c>
      <c r="C243" t="s">
        <v>640</v>
      </c>
      <c r="D243">
        <v>28.4</v>
      </c>
      <c r="E243">
        <v>1.54</v>
      </c>
      <c r="F243">
        <v>437360</v>
      </c>
      <c r="G243">
        <v>0.28399999999999997</v>
      </c>
      <c r="H243">
        <v>9</v>
      </c>
      <c r="I243">
        <v>1541853.9</v>
      </c>
      <c r="J243">
        <v>117</v>
      </c>
      <c r="K243">
        <v>7.5999999999999998E-2</v>
      </c>
      <c r="L243">
        <v>2.8</v>
      </c>
      <c r="M243">
        <v>114</v>
      </c>
      <c r="N243">
        <v>7.3999999999999996E-2</v>
      </c>
      <c r="O243">
        <v>103</v>
      </c>
      <c r="P243">
        <v>5.2999999999999999E-2</v>
      </c>
      <c r="Q243">
        <v>4.8000000000000001E-2</v>
      </c>
      <c r="R243">
        <v>0</v>
      </c>
      <c r="S243" t="s">
        <v>641</v>
      </c>
      <c r="T243">
        <v>4.1500000000000004</v>
      </c>
      <c r="U243">
        <v>0</v>
      </c>
      <c r="V243">
        <v>0</v>
      </c>
      <c r="W243">
        <v>0</v>
      </c>
      <c r="X243">
        <v>0</v>
      </c>
      <c r="Y243">
        <v>0</v>
      </c>
      <c r="Z243">
        <v>1</v>
      </c>
    </row>
    <row r="244" spans="1:26" x14ac:dyDescent="0.25">
      <c r="A244" t="s">
        <v>44</v>
      </c>
      <c r="B244">
        <v>137</v>
      </c>
      <c r="C244" t="s">
        <v>640</v>
      </c>
      <c r="D244">
        <v>55.3</v>
      </c>
      <c r="E244">
        <v>5.07</v>
      </c>
      <c r="F244">
        <v>2803710</v>
      </c>
      <c r="G244">
        <v>1.127</v>
      </c>
      <c r="H244">
        <v>10</v>
      </c>
      <c r="I244">
        <v>2487981.2000000002</v>
      </c>
      <c r="J244">
        <v>376</v>
      </c>
      <c r="K244">
        <v>0.151</v>
      </c>
      <c r="L244">
        <v>13.9</v>
      </c>
      <c r="M244">
        <v>362</v>
      </c>
      <c r="N244">
        <v>0.14499999999999999</v>
      </c>
      <c r="O244">
        <v>180</v>
      </c>
      <c r="P244">
        <v>3.1E-2</v>
      </c>
      <c r="Q244">
        <v>4.53E-2</v>
      </c>
      <c r="R244">
        <v>183</v>
      </c>
      <c r="S244" t="s">
        <v>641</v>
      </c>
      <c r="T244">
        <v>10.86</v>
      </c>
      <c r="U244">
        <v>0</v>
      </c>
      <c r="V244">
        <v>0</v>
      </c>
      <c r="W244">
        <v>0</v>
      </c>
      <c r="X244">
        <v>0</v>
      </c>
      <c r="Y244">
        <v>0.27400000000000002</v>
      </c>
      <c r="Z244">
        <v>0.72599999999999998</v>
      </c>
    </row>
    <row r="245" spans="1:26" x14ac:dyDescent="0.25">
      <c r="A245" t="s">
        <v>61</v>
      </c>
      <c r="B245">
        <v>169</v>
      </c>
      <c r="C245" t="s">
        <v>640</v>
      </c>
      <c r="D245">
        <v>5.7</v>
      </c>
      <c r="E245">
        <v>3.95</v>
      </c>
      <c r="F245">
        <v>225150</v>
      </c>
      <c r="G245">
        <v>0.17899999999999999</v>
      </c>
      <c r="H245">
        <v>10</v>
      </c>
      <c r="I245">
        <v>1260081.8</v>
      </c>
      <c r="J245">
        <v>170</v>
      </c>
      <c r="K245">
        <v>0.13500000000000001</v>
      </c>
      <c r="L245">
        <v>5.6</v>
      </c>
      <c r="M245">
        <v>165</v>
      </c>
      <c r="N245">
        <v>0.13100000000000001</v>
      </c>
      <c r="O245">
        <v>81</v>
      </c>
      <c r="P245">
        <v>3.1E-2</v>
      </c>
      <c r="Q245">
        <v>4.53E-2</v>
      </c>
      <c r="R245">
        <v>84</v>
      </c>
      <c r="S245" t="s">
        <v>645</v>
      </c>
      <c r="T245">
        <v>7.86</v>
      </c>
      <c r="U245">
        <v>0</v>
      </c>
      <c r="V245">
        <v>0</v>
      </c>
      <c r="W245">
        <v>0</v>
      </c>
      <c r="X245">
        <v>0</v>
      </c>
      <c r="Y245">
        <v>0</v>
      </c>
      <c r="Z245">
        <v>1</v>
      </c>
    </row>
    <row r="246" spans="1:26" x14ac:dyDescent="0.25">
      <c r="A246" t="s">
        <v>283</v>
      </c>
      <c r="B246">
        <v>607</v>
      </c>
      <c r="C246" t="s">
        <v>640</v>
      </c>
      <c r="D246">
        <v>32.1</v>
      </c>
      <c r="E246">
        <v>0.49</v>
      </c>
      <c r="F246">
        <v>157290</v>
      </c>
      <c r="G246">
        <v>4.3999999999999997E-2</v>
      </c>
      <c r="H246">
        <v>13</v>
      </c>
      <c r="I246">
        <v>3541617.4</v>
      </c>
      <c r="J246">
        <v>197</v>
      </c>
      <c r="K246">
        <v>5.6000000000000001E-2</v>
      </c>
      <c r="L246">
        <v>3.8</v>
      </c>
      <c r="M246">
        <v>193</v>
      </c>
      <c r="N246">
        <v>5.3999999999999999E-2</v>
      </c>
      <c r="O246">
        <v>233</v>
      </c>
      <c r="P246">
        <v>6.0999999999999999E-2</v>
      </c>
      <c r="Q246">
        <v>5.4100000000000002E-2</v>
      </c>
      <c r="R246">
        <v>-40</v>
      </c>
      <c r="S246" t="s">
        <v>641</v>
      </c>
      <c r="T246">
        <v>6.69</v>
      </c>
      <c r="U246">
        <v>0</v>
      </c>
      <c r="V246">
        <v>0</v>
      </c>
      <c r="W246">
        <v>0</v>
      </c>
      <c r="X246">
        <v>0</v>
      </c>
      <c r="Y246">
        <v>0</v>
      </c>
      <c r="Z246">
        <v>1</v>
      </c>
    </row>
    <row r="247" spans="1:26" x14ac:dyDescent="0.25">
      <c r="A247" t="s">
        <v>136</v>
      </c>
      <c r="B247">
        <v>338</v>
      </c>
      <c r="C247" t="s">
        <v>640</v>
      </c>
      <c r="D247">
        <v>17.3</v>
      </c>
      <c r="E247">
        <v>0.49</v>
      </c>
      <c r="F247">
        <v>84770</v>
      </c>
      <c r="G247">
        <v>3.9E-2</v>
      </c>
      <c r="H247">
        <v>15</v>
      </c>
      <c r="I247">
        <v>2182516.7999999998</v>
      </c>
      <c r="J247">
        <v>556</v>
      </c>
      <c r="K247">
        <v>0.255</v>
      </c>
      <c r="L247">
        <v>7.5</v>
      </c>
      <c r="M247">
        <v>549</v>
      </c>
      <c r="N247">
        <v>0.252</v>
      </c>
      <c r="O247">
        <v>143</v>
      </c>
      <c r="P247">
        <v>6.0999999999999999E-2</v>
      </c>
      <c r="Q247">
        <v>5.4100000000000002E-2</v>
      </c>
      <c r="R247">
        <v>406</v>
      </c>
      <c r="S247" t="s">
        <v>641</v>
      </c>
      <c r="T247">
        <v>6.12</v>
      </c>
      <c r="U247">
        <v>0</v>
      </c>
      <c r="V247">
        <v>0.46</v>
      </c>
      <c r="W247">
        <v>0</v>
      </c>
      <c r="X247">
        <v>0</v>
      </c>
      <c r="Y247">
        <v>3.0000000000000001E-3</v>
      </c>
      <c r="Z247">
        <v>0.53700000000000003</v>
      </c>
    </row>
    <row r="248" spans="1:26" x14ac:dyDescent="0.25">
      <c r="A248" t="s">
        <v>73</v>
      </c>
      <c r="B248">
        <v>196</v>
      </c>
      <c r="C248" t="s">
        <v>640</v>
      </c>
      <c r="D248">
        <v>15.3</v>
      </c>
      <c r="E248">
        <v>0.51</v>
      </c>
      <c r="F248">
        <v>78030.000000000015</v>
      </c>
      <c r="G248">
        <v>3.9E-2</v>
      </c>
      <c r="H248">
        <v>9</v>
      </c>
      <c r="I248">
        <v>1987606.5</v>
      </c>
      <c r="J248">
        <v>222</v>
      </c>
      <c r="K248">
        <v>0.112</v>
      </c>
      <c r="L248">
        <v>15.1</v>
      </c>
      <c r="M248">
        <v>207</v>
      </c>
      <c r="N248">
        <v>0.104</v>
      </c>
      <c r="O248">
        <v>120</v>
      </c>
      <c r="P248">
        <v>5.2999999999999999E-2</v>
      </c>
      <c r="Q248">
        <v>4.8000000000000001E-2</v>
      </c>
      <c r="R248">
        <v>87</v>
      </c>
      <c r="S248" t="s">
        <v>641</v>
      </c>
      <c r="T248">
        <v>13.61</v>
      </c>
      <c r="U248">
        <v>0</v>
      </c>
      <c r="V248">
        <v>5.2999999999999999E-2</v>
      </c>
      <c r="W248">
        <v>0</v>
      </c>
      <c r="X248">
        <v>0</v>
      </c>
      <c r="Y248">
        <v>4.2999999999999997E-2</v>
      </c>
      <c r="Z248">
        <v>0.90300000000000002</v>
      </c>
    </row>
    <row r="249" spans="1:26" x14ac:dyDescent="0.25">
      <c r="A249" t="s">
        <v>284</v>
      </c>
      <c r="B249">
        <v>608</v>
      </c>
      <c r="C249" t="s">
        <v>640</v>
      </c>
      <c r="D249">
        <v>14.5</v>
      </c>
      <c r="E249">
        <v>1.21</v>
      </c>
      <c r="F249">
        <v>175449.99999999997</v>
      </c>
      <c r="G249">
        <v>4.8000000000000001E-2</v>
      </c>
      <c r="H249">
        <v>11</v>
      </c>
      <c r="I249">
        <v>3639415.4</v>
      </c>
      <c r="J249">
        <v>113</v>
      </c>
      <c r="K249">
        <v>3.1E-2</v>
      </c>
      <c r="L249">
        <v>0.6</v>
      </c>
      <c r="M249">
        <v>113</v>
      </c>
      <c r="N249">
        <v>3.1E-2</v>
      </c>
      <c r="O249">
        <v>222</v>
      </c>
      <c r="P249">
        <v>5.2999999999999999E-2</v>
      </c>
      <c r="Q249">
        <v>4.8000000000000001E-2</v>
      </c>
      <c r="R249">
        <v>0</v>
      </c>
      <c r="S249" t="s">
        <v>641</v>
      </c>
      <c r="T249">
        <v>7.62</v>
      </c>
      <c r="U249">
        <v>0</v>
      </c>
      <c r="V249">
        <v>0</v>
      </c>
      <c r="W249">
        <v>0</v>
      </c>
      <c r="X249">
        <v>0</v>
      </c>
      <c r="Y249">
        <v>0</v>
      </c>
      <c r="Z249">
        <v>1</v>
      </c>
    </row>
    <row r="250" spans="1:26" x14ac:dyDescent="0.25">
      <c r="A250" t="s">
        <v>285</v>
      </c>
      <c r="B250">
        <v>609</v>
      </c>
      <c r="C250" t="s">
        <v>640</v>
      </c>
      <c r="D250">
        <v>6</v>
      </c>
      <c r="E250">
        <v>1.28</v>
      </c>
      <c r="F250">
        <v>76800</v>
      </c>
      <c r="G250">
        <v>5.3999999999999999E-2</v>
      </c>
      <c r="H250">
        <v>9</v>
      </c>
      <c r="I250">
        <v>1428120.7</v>
      </c>
      <c r="J250">
        <v>67</v>
      </c>
      <c r="K250">
        <v>4.7E-2</v>
      </c>
      <c r="L250">
        <v>0.5</v>
      </c>
      <c r="M250">
        <v>67</v>
      </c>
      <c r="N250">
        <v>4.7E-2</v>
      </c>
      <c r="O250">
        <v>87</v>
      </c>
      <c r="P250">
        <v>5.2999999999999999E-2</v>
      </c>
      <c r="Q250">
        <v>4.8000000000000001E-2</v>
      </c>
      <c r="R250">
        <v>-21</v>
      </c>
      <c r="S250" t="s">
        <v>641</v>
      </c>
      <c r="T250">
        <v>2.99</v>
      </c>
      <c r="U250">
        <v>0</v>
      </c>
      <c r="V250">
        <v>0</v>
      </c>
      <c r="W250">
        <v>0</v>
      </c>
      <c r="X250">
        <v>0</v>
      </c>
      <c r="Y250">
        <v>0</v>
      </c>
      <c r="Z250">
        <v>1</v>
      </c>
    </row>
    <row r="251" spans="1:26" x14ac:dyDescent="0.25">
      <c r="A251" t="s">
        <v>286</v>
      </c>
      <c r="B251">
        <v>610</v>
      </c>
      <c r="C251" t="s">
        <v>640</v>
      </c>
      <c r="D251">
        <v>4.5</v>
      </c>
      <c r="E251">
        <v>2.0499999999999998</v>
      </c>
      <c r="F251">
        <v>92250</v>
      </c>
      <c r="G251">
        <v>9.2999999999999999E-2</v>
      </c>
      <c r="H251">
        <v>9</v>
      </c>
      <c r="I251">
        <v>995101.9</v>
      </c>
      <c r="J251">
        <v>58</v>
      </c>
      <c r="K251">
        <v>5.8999999999999997E-2</v>
      </c>
      <c r="L251">
        <v>0.5</v>
      </c>
      <c r="M251">
        <v>58</v>
      </c>
      <c r="N251">
        <v>5.8000000000000003E-2</v>
      </c>
      <c r="O251">
        <v>62</v>
      </c>
      <c r="P251">
        <v>5.2999999999999999E-2</v>
      </c>
      <c r="Q251">
        <v>4.8000000000000001E-2</v>
      </c>
      <c r="R251">
        <v>0</v>
      </c>
      <c r="S251" t="s">
        <v>641</v>
      </c>
      <c r="T251">
        <v>2.08</v>
      </c>
      <c r="U251">
        <v>0</v>
      </c>
      <c r="V251">
        <v>0</v>
      </c>
      <c r="W251">
        <v>0</v>
      </c>
      <c r="X251">
        <v>0</v>
      </c>
      <c r="Y251">
        <v>0</v>
      </c>
      <c r="Z251">
        <v>1</v>
      </c>
    </row>
    <row r="252" spans="1:26" x14ac:dyDescent="0.25">
      <c r="A252" t="s">
        <v>287</v>
      </c>
      <c r="B252">
        <v>612</v>
      </c>
      <c r="C252" t="s">
        <v>640</v>
      </c>
      <c r="D252">
        <v>14.9</v>
      </c>
      <c r="E252">
        <v>1.1100000000000001</v>
      </c>
      <c r="F252">
        <v>165390.00000000003</v>
      </c>
      <c r="G252">
        <v>6.8000000000000005E-2</v>
      </c>
      <c r="H252">
        <v>9</v>
      </c>
      <c r="I252">
        <v>2417243.7000000002</v>
      </c>
      <c r="J252">
        <v>103</v>
      </c>
      <c r="K252">
        <v>4.2999999999999997E-2</v>
      </c>
      <c r="L252">
        <v>0.4</v>
      </c>
      <c r="M252">
        <v>103</v>
      </c>
      <c r="N252">
        <v>4.2999999999999997E-2</v>
      </c>
      <c r="O252">
        <v>149</v>
      </c>
      <c r="P252">
        <v>5.2999999999999999E-2</v>
      </c>
      <c r="Q252">
        <v>4.8000000000000001E-2</v>
      </c>
      <c r="R252">
        <v>0</v>
      </c>
      <c r="S252" t="s">
        <v>641</v>
      </c>
      <c r="T252">
        <v>5.0599999999999996</v>
      </c>
      <c r="U252">
        <v>0</v>
      </c>
      <c r="V252">
        <v>0</v>
      </c>
      <c r="W252">
        <v>0</v>
      </c>
      <c r="X252">
        <v>0</v>
      </c>
      <c r="Y252">
        <v>0</v>
      </c>
      <c r="Z252">
        <v>1</v>
      </c>
    </row>
    <row r="253" spans="1:26" x14ac:dyDescent="0.25">
      <c r="A253" t="s">
        <v>425</v>
      </c>
      <c r="B253">
        <v>873</v>
      </c>
      <c r="C253" t="s">
        <v>640</v>
      </c>
      <c r="D253">
        <v>13</v>
      </c>
      <c r="E253">
        <v>0.75</v>
      </c>
      <c r="F253">
        <v>97500</v>
      </c>
      <c r="G253">
        <v>0.12</v>
      </c>
      <c r="H253">
        <v>9</v>
      </c>
      <c r="I253">
        <v>815536.7</v>
      </c>
      <c r="J253">
        <v>66</v>
      </c>
      <c r="K253">
        <v>0.08</v>
      </c>
      <c r="L253">
        <v>0</v>
      </c>
      <c r="M253">
        <v>66</v>
      </c>
      <c r="N253">
        <v>8.1000000000000003E-2</v>
      </c>
      <c r="O253">
        <v>52</v>
      </c>
      <c r="P253">
        <v>5.2999999999999999E-2</v>
      </c>
      <c r="Q253">
        <v>4.8000000000000001E-2</v>
      </c>
      <c r="R253">
        <v>14</v>
      </c>
      <c r="S253" t="s">
        <v>641</v>
      </c>
      <c r="T253">
        <v>4.42</v>
      </c>
      <c r="U253">
        <v>0</v>
      </c>
      <c r="V253">
        <v>0</v>
      </c>
      <c r="W253">
        <v>0</v>
      </c>
      <c r="X253">
        <v>0</v>
      </c>
      <c r="Y253">
        <v>3.6999999999999998E-2</v>
      </c>
      <c r="Z253">
        <v>0.96299999999999997</v>
      </c>
    </row>
    <row r="254" spans="1:26" x14ac:dyDescent="0.25">
      <c r="A254" t="s">
        <v>137</v>
      </c>
      <c r="B254">
        <v>339</v>
      </c>
      <c r="C254" t="s">
        <v>640</v>
      </c>
      <c r="D254">
        <v>21.5</v>
      </c>
      <c r="E254">
        <v>0.35</v>
      </c>
      <c r="F254">
        <v>75250</v>
      </c>
      <c r="G254">
        <v>1E-3</v>
      </c>
      <c r="H254">
        <v>9</v>
      </c>
      <c r="I254">
        <v>53358056</v>
      </c>
      <c r="J254">
        <v>5758</v>
      </c>
      <c r="K254">
        <v>0.108</v>
      </c>
      <c r="L254">
        <v>108.9</v>
      </c>
      <c r="M254">
        <v>5649</v>
      </c>
      <c r="N254">
        <v>0.106</v>
      </c>
      <c r="O254">
        <v>3047</v>
      </c>
      <c r="P254">
        <v>5.2999999999999999E-2</v>
      </c>
      <c r="Q254">
        <v>4.8000000000000001E-2</v>
      </c>
      <c r="R254">
        <v>2602</v>
      </c>
      <c r="S254" t="s">
        <v>641</v>
      </c>
      <c r="T254">
        <v>117.5</v>
      </c>
      <c r="U254">
        <v>0</v>
      </c>
      <c r="V254">
        <v>0</v>
      </c>
      <c r="W254">
        <v>0</v>
      </c>
      <c r="X254">
        <v>1.4999999999999999E-2</v>
      </c>
      <c r="Y254">
        <v>4.0000000000000001E-3</v>
      </c>
      <c r="Z254">
        <v>0.98099999999999998</v>
      </c>
    </row>
    <row r="255" spans="1:26" x14ac:dyDescent="0.25">
      <c r="A255" t="s">
        <v>176</v>
      </c>
      <c r="B255">
        <v>435</v>
      </c>
      <c r="C255" t="s">
        <v>640</v>
      </c>
      <c r="D255">
        <v>105.8</v>
      </c>
      <c r="E255">
        <v>1.05</v>
      </c>
      <c r="F255">
        <v>1110900</v>
      </c>
      <c r="G255">
        <v>4.8000000000000001E-2</v>
      </c>
      <c r="H255">
        <v>9</v>
      </c>
      <c r="I255">
        <v>23185977.699999999</v>
      </c>
      <c r="J255">
        <v>1295</v>
      </c>
      <c r="K255">
        <v>5.6000000000000001E-2</v>
      </c>
      <c r="L255">
        <v>9.5</v>
      </c>
      <c r="M255">
        <v>1286</v>
      </c>
      <c r="N255">
        <v>5.5E-2</v>
      </c>
      <c r="O255">
        <v>1412</v>
      </c>
      <c r="P255">
        <v>5.2999999999999999E-2</v>
      </c>
      <c r="Q255">
        <v>4.8000000000000001E-2</v>
      </c>
      <c r="R255">
        <v>-127</v>
      </c>
      <c r="S255" t="s">
        <v>641</v>
      </c>
      <c r="T255">
        <v>18.329999999999998</v>
      </c>
      <c r="U255">
        <v>0</v>
      </c>
      <c r="V255">
        <v>0</v>
      </c>
      <c r="W255">
        <v>0</v>
      </c>
      <c r="X255">
        <v>0</v>
      </c>
      <c r="Y255">
        <v>3.0000000000000001E-3</v>
      </c>
      <c r="Z255">
        <v>0.997</v>
      </c>
    </row>
    <row r="256" spans="1:26" x14ac:dyDescent="0.25">
      <c r="A256" t="s">
        <v>642</v>
      </c>
      <c r="B256">
        <v>69</v>
      </c>
      <c r="C256" t="s">
        <v>640</v>
      </c>
      <c r="D256">
        <v>21.1</v>
      </c>
      <c r="E256">
        <v>0.34</v>
      </c>
      <c r="F256">
        <v>71740.000000000015</v>
      </c>
      <c r="G256">
        <v>8.7999999999999995E-2</v>
      </c>
      <c r="H256">
        <v>5</v>
      </c>
      <c r="I256">
        <v>817662.2</v>
      </c>
      <c r="J256">
        <v>24</v>
      </c>
      <c r="K256">
        <v>0.03</v>
      </c>
      <c r="L256">
        <v>0.6</v>
      </c>
      <c r="M256">
        <v>24</v>
      </c>
      <c r="N256">
        <v>2.9000000000000001E-2</v>
      </c>
      <c r="O256">
        <v>36</v>
      </c>
      <c r="P256">
        <v>2.9000000000000001E-2</v>
      </c>
      <c r="Q256">
        <v>2.9000000000000001E-2</v>
      </c>
      <c r="R256">
        <v>-13</v>
      </c>
      <c r="S256" t="s">
        <v>641</v>
      </c>
      <c r="T256">
        <v>6.24</v>
      </c>
      <c r="U256">
        <v>4</v>
      </c>
      <c r="V256">
        <v>0</v>
      </c>
      <c r="W256">
        <v>0</v>
      </c>
      <c r="X256">
        <v>0</v>
      </c>
      <c r="Y256">
        <v>0</v>
      </c>
      <c r="Z256">
        <v>1</v>
      </c>
    </row>
    <row r="257" spans="1:26" x14ac:dyDescent="0.25">
      <c r="A257" t="s">
        <v>426</v>
      </c>
      <c r="B257">
        <v>874</v>
      </c>
      <c r="C257" t="s">
        <v>640</v>
      </c>
      <c r="D257">
        <v>21.6</v>
      </c>
      <c r="E257">
        <v>1.19</v>
      </c>
      <c r="F257">
        <v>257040</v>
      </c>
      <c r="G257">
        <v>0.17199999999999999</v>
      </c>
      <c r="H257">
        <v>9</v>
      </c>
      <c r="I257">
        <v>1497473.9</v>
      </c>
      <c r="J257">
        <v>109</v>
      </c>
      <c r="K257">
        <v>7.2999999999999995E-2</v>
      </c>
      <c r="L257">
        <v>12</v>
      </c>
      <c r="M257">
        <v>97</v>
      </c>
      <c r="N257">
        <v>6.5000000000000002E-2</v>
      </c>
      <c r="O257">
        <v>97</v>
      </c>
      <c r="P257">
        <v>5.2999999999999999E-2</v>
      </c>
      <c r="Q257">
        <v>4.8000000000000001E-2</v>
      </c>
      <c r="R257">
        <v>0.2</v>
      </c>
      <c r="S257" t="s">
        <v>641</v>
      </c>
      <c r="T257">
        <v>7.11</v>
      </c>
      <c r="U257">
        <v>0</v>
      </c>
      <c r="V257">
        <v>0</v>
      </c>
      <c r="W257">
        <v>0</v>
      </c>
      <c r="X257">
        <v>0</v>
      </c>
      <c r="Y257">
        <v>7.0999999999999994E-2</v>
      </c>
      <c r="Z257">
        <v>0.92900000000000005</v>
      </c>
    </row>
    <row r="258" spans="1:26" x14ac:dyDescent="0.25">
      <c r="A258" t="s">
        <v>138</v>
      </c>
      <c r="B258">
        <v>340</v>
      </c>
      <c r="C258" t="s">
        <v>640</v>
      </c>
      <c r="D258">
        <v>6.6</v>
      </c>
      <c r="E258">
        <v>1.62</v>
      </c>
      <c r="F258">
        <v>106920</v>
      </c>
      <c r="G258">
        <v>0.247</v>
      </c>
      <c r="H258">
        <v>13</v>
      </c>
      <c r="I258">
        <v>433284.6</v>
      </c>
      <c r="J258">
        <v>58</v>
      </c>
      <c r="K258">
        <v>0.13300000000000001</v>
      </c>
      <c r="L258">
        <v>1</v>
      </c>
      <c r="M258">
        <v>57</v>
      </c>
      <c r="N258">
        <v>0.13200000000000001</v>
      </c>
      <c r="O258">
        <v>31</v>
      </c>
      <c r="P258">
        <v>6.0999999999999999E-2</v>
      </c>
      <c r="Q258">
        <v>5.4100000000000002E-2</v>
      </c>
      <c r="R258">
        <v>26</v>
      </c>
      <c r="S258" t="s">
        <v>641</v>
      </c>
      <c r="T258">
        <v>1.49</v>
      </c>
      <c r="U258">
        <v>4</v>
      </c>
      <c r="V258">
        <v>0</v>
      </c>
      <c r="W258">
        <v>0</v>
      </c>
      <c r="X258">
        <v>0</v>
      </c>
      <c r="Y258">
        <v>0</v>
      </c>
      <c r="Z258">
        <v>1</v>
      </c>
    </row>
    <row r="259" spans="1:26" x14ac:dyDescent="0.25">
      <c r="A259" t="s">
        <v>297</v>
      </c>
      <c r="B259">
        <v>655</v>
      </c>
      <c r="C259" t="s">
        <v>640</v>
      </c>
      <c r="D259">
        <v>120.6</v>
      </c>
      <c r="E259">
        <v>0.59</v>
      </c>
      <c r="F259">
        <v>711540</v>
      </c>
      <c r="G259">
        <v>1.4E-2</v>
      </c>
      <c r="H259">
        <v>9</v>
      </c>
      <c r="I259">
        <v>51607080.200000003</v>
      </c>
      <c r="J259">
        <v>6441</v>
      </c>
      <c r="K259">
        <v>0.125</v>
      </c>
      <c r="L259">
        <v>335</v>
      </c>
      <c r="M259">
        <v>6106</v>
      </c>
      <c r="N259">
        <v>0.11799999999999999</v>
      </c>
      <c r="O259">
        <v>3035</v>
      </c>
      <c r="P259">
        <v>5.2999999999999999E-2</v>
      </c>
      <c r="Q259">
        <v>4.8000000000000001E-2</v>
      </c>
      <c r="R259">
        <v>3071</v>
      </c>
      <c r="S259" t="s">
        <v>641</v>
      </c>
      <c r="T259">
        <v>155.58000000000001</v>
      </c>
      <c r="U259">
        <v>0</v>
      </c>
      <c r="V259">
        <v>0</v>
      </c>
      <c r="W259">
        <v>0</v>
      </c>
      <c r="X259">
        <v>0</v>
      </c>
      <c r="Y259">
        <v>0.10199999999999999</v>
      </c>
      <c r="Z259">
        <v>0.89800000000000002</v>
      </c>
    </row>
    <row r="260" spans="1:26" x14ac:dyDescent="0.25">
      <c r="A260" t="s">
        <v>74</v>
      </c>
      <c r="B260">
        <v>197</v>
      </c>
      <c r="C260" t="s">
        <v>640</v>
      </c>
      <c r="D260">
        <v>68.099999999999994</v>
      </c>
      <c r="E260">
        <v>2.33</v>
      </c>
      <c r="F260">
        <v>1586730</v>
      </c>
      <c r="G260">
        <v>1.093</v>
      </c>
      <c r="H260">
        <v>9</v>
      </c>
      <c r="I260">
        <v>1451276.2</v>
      </c>
      <c r="J260">
        <v>111</v>
      </c>
      <c r="K260">
        <v>7.6999999999999999E-2</v>
      </c>
      <c r="L260">
        <v>0.9</v>
      </c>
      <c r="M260">
        <v>111</v>
      </c>
      <c r="N260">
        <v>7.5999999999999998E-2</v>
      </c>
      <c r="O260">
        <v>109</v>
      </c>
      <c r="P260">
        <v>3.1E-2</v>
      </c>
      <c r="Q260">
        <v>4.8000000000000001E-2</v>
      </c>
      <c r="R260">
        <v>2</v>
      </c>
      <c r="S260" t="s">
        <v>641</v>
      </c>
      <c r="T260">
        <v>3.37</v>
      </c>
      <c r="U260">
        <v>0</v>
      </c>
      <c r="V260">
        <v>0</v>
      </c>
      <c r="W260">
        <v>0</v>
      </c>
      <c r="X260">
        <v>0</v>
      </c>
      <c r="Y260">
        <v>0</v>
      </c>
      <c r="Z260">
        <v>1</v>
      </c>
    </row>
    <row r="261" spans="1:26" x14ac:dyDescent="0.25">
      <c r="A261" t="s">
        <v>665</v>
      </c>
      <c r="B261">
        <v>875</v>
      </c>
      <c r="C261" t="s">
        <v>640</v>
      </c>
      <c r="D261">
        <v>38.4</v>
      </c>
      <c r="E261">
        <v>1.25</v>
      </c>
      <c r="F261">
        <v>480000</v>
      </c>
      <c r="G261">
        <v>4.2000000000000003E-2</v>
      </c>
      <c r="H261">
        <v>9</v>
      </c>
      <c r="I261">
        <v>11491283.1</v>
      </c>
      <c r="J261">
        <v>922</v>
      </c>
      <c r="K261">
        <v>0.08</v>
      </c>
      <c r="L261">
        <v>67.900000000000006</v>
      </c>
      <c r="M261">
        <v>854</v>
      </c>
      <c r="N261">
        <v>7.3999999999999996E-2</v>
      </c>
      <c r="O261">
        <v>696</v>
      </c>
      <c r="P261">
        <v>5.2999999999999999E-2</v>
      </c>
      <c r="Q261">
        <v>4.8000000000000001E-2</v>
      </c>
      <c r="R261">
        <v>158</v>
      </c>
      <c r="S261" t="s">
        <v>641</v>
      </c>
      <c r="T261">
        <v>69.87</v>
      </c>
      <c r="U261">
        <v>0</v>
      </c>
      <c r="V261">
        <v>0</v>
      </c>
      <c r="W261">
        <v>0</v>
      </c>
      <c r="X261">
        <v>0</v>
      </c>
      <c r="Y261">
        <v>7.2999999999999995E-2</v>
      </c>
      <c r="Z261">
        <v>0.92700000000000005</v>
      </c>
    </row>
    <row r="262" spans="1:26" x14ac:dyDescent="0.25">
      <c r="A262" t="s">
        <v>671</v>
      </c>
      <c r="B262">
        <v>968</v>
      </c>
      <c r="C262" t="s">
        <v>640</v>
      </c>
      <c r="D262">
        <v>54.7</v>
      </c>
      <c r="E262">
        <v>0.33</v>
      </c>
      <c r="F262">
        <v>180510.00000000003</v>
      </c>
      <c r="G262">
        <v>0</v>
      </c>
      <c r="H262">
        <v>9</v>
      </c>
      <c r="I262">
        <v>397346089.69999999</v>
      </c>
      <c r="J262">
        <v>45672</v>
      </c>
      <c r="K262">
        <v>0.115</v>
      </c>
      <c r="L262">
        <v>881.1</v>
      </c>
      <c r="M262">
        <v>44791</v>
      </c>
      <c r="N262">
        <v>0.113</v>
      </c>
      <c r="O262">
        <v>22545</v>
      </c>
      <c r="P262">
        <v>5.2999999999999999E-2</v>
      </c>
      <c r="Q262">
        <v>4.8000000000000001E-2</v>
      </c>
      <c r="R262">
        <v>0</v>
      </c>
      <c r="S262" t="s">
        <v>641</v>
      </c>
      <c r="T262">
        <v>862.74</v>
      </c>
      <c r="U262">
        <v>0</v>
      </c>
      <c r="V262">
        <v>1.4999999999999999E-2</v>
      </c>
      <c r="W262">
        <v>0</v>
      </c>
      <c r="X262">
        <v>1.4E-2</v>
      </c>
      <c r="Y262">
        <v>0.02</v>
      </c>
      <c r="Z262">
        <v>0.95</v>
      </c>
    </row>
    <row r="263" spans="1:26" x14ac:dyDescent="0.25">
      <c r="A263" t="s">
        <v>139</v>
      </c>
      <c r="B263">
        <v>341</v>
      </c>
      <c r="C263" t="s">
        <v>640</v>
      </c>
      <c r="D263">
        <v>16.100000000000001</v>
      </c>
      <c r="E263">
        <v>0.54</v>
      </c>
      <c r="F263">
        <v>86940.000000000015</v>
      </c>
      <c r="G263">
        <v>8.0000000000000002E-3</v>
      </c>
      <c r="H263">
        <v>11</v>
      </c>
      <c r="I263">
        <v>10856208.4</v>
      </c>
      <c r="J263">
        <v>1200</v>
      </c>
      <c r="K263">
        <v>0.111</v>
      </c>
      <c r="L263">
        <v>15.7</v>
      </c>
      <c r="M263">
        <v>1185</v>
      </c>
      <c r="N263">
        <v>0.109</v>
      </c>
      <c r="O263">
        <v>632</v>
      </c>
      <c r="P263">
        <v>5.2999999999999999E-2</v>
      </c>
      <c r="Q263">
        <v>4.8000000000000001E-2</v>
      </c>
      <c r="R263">
        <v>553</v>
      </c>
      <c r="S263" t="s">
        <v>641</v>
      </c>
      <c r="T263">
        <v>30</v>
      </c>
      <c r="U263">
        <v>0</v>
      </c>
      <c r="V263">
        <v>0</v>
      </c>
      <c r="W263">
        <v>0</v>
      </c>
      <c r="X263">
        <v>0</v>
      </c>
      <c r="Y263">
        <v>3.0000000000000001E-3</v>
      </c>
      <c r="Z263">
        <v>0.997</v>
      </c>
    </row>
    <row r="264" spans="1:26" x14ac:dyDescent="0.25">
      <c r="A264" t="s">
        <v>45</v>
      </c>
      <c r="B264">
        <v>139</v>
      </c>
      <c r="C264" t="s">
        <v>640</v>
      </c>
      <c r="D264">
        <v>37.6</v>
      </c>
      <c r="E264">
        <v>1.75</v>
      </c>
      <c r="F264">
        <v>658000</v>
      </c>
      <c r="G264">
        <v>1.538</v>
      </c>
      <c r="H264">
        <v>9</v>
      </c>
      <c r="I264">
        <v>427908.9</v>
      </c>
      <c r="J264">
        <v>65</v>
      </c>
      <c r="K264">
        <v>0.151</v>
      </c>
      <c r="L264">
        <v>5</v>
      </c>
      <c r="M264">
        <v>60</v>
      </c>
      <c r="N264">
        <v>0.14000000000000001</v>
      </c>
      <c r="O264">
        <v>33</v>
      </c>
      <c r="P264">
        <v>3.1E-2</v>
      </c>
      <c r="Q264">
        <v>4.8000000000000001E-2</v>
      </c>
      <c r="R264">
        <v>27</v>
      </c>
      <c r="S264" t="s">
        <v>641</v>
      </c>
      <c r="T264">
        <v>2.39</v>
      </c>
      <c r="U264">
        <v>0</v>
      </c>
      <c r="V264">
        <v>0</v>
      </c>
      <c r="W264">
        <v>0</v>
      </c>
      <c r="X264">
        <v>0</v>
      </c>
      <c r="Y264">
        <v>0</v>
      </c>
      <c r="Z264">
        <v>1</v>
      </c>
    </row>
    <row r="265" spans="1:26" x14ac:dyDescent="0.25">
      <c r="A265" t="s">
        <v>92</v>
      </c>
      <c r="B265">
        <v>232</v>
      </c>
      <c r="C265" t="s">
        <v>640</v>
      </c>
      <c r="D265">
        <v>22.4</v>
      </c>
      <c r="E265">
        <v>1.34</v>
      </c>
      <c r="F265">
        <v>300160</v>
      </c>
      <c r="G265">
        <v>3.4000000000000002E-2</v>
      </c>
      <c r="H265">
        <v>9</v>
      </c>
      <c r="I265">
        <v>8827359.4000000004</v>
      </c>
      <c r="J265">
        <v>1045</v>
      </c>
      <c r="K265">
        <v>0.11799999999999999</v>
      </c>
      <c r="L265">
        <v>32</v>
      </c>
      <c r="M265">
        <v>1014</v>
      </c>
      <c r="N265">
        <v>0.115</v>
      </c>
      <c r="O265">
        <v>531</v>
      </c>
      <c r="P265">
        <v>5.2999999999999999E-2</v>
      </c>
      <c r="Q265">
        <v>4.8000000000000001E-2</v>
      </c>
      <c r="R265">
        <v>482</v>
      </c>
      <c r="S265" t="s">
        <v>641</v>
      </c>
      <c r="T265">
        <v>27.18</v>
      </c>
      <c r="U265">
        <v>0</v>
      </c>
      <c r="V265">
        <v>0</v>
      </c>
      <c r="W265">
        <v>0</v>
      </c>
      <c r="X265">
        <v>0</v>
      </c>
      <c r="Y265">
        <v>2.3E-2</v>
      </c>
      <c r="Z265">
        <v>0.97699999999999998</v>
      </c>
    </row>
    <row r="266" spans="1:26" x14ac:dyDescent="0.25">
      <c r="A266" t="s">
        <v>218</v>
      </c>
      <c r="B266">
        <v>501</v>
      </c>
      <c r="C266" t="s">
        <v>640</v>
      </c>
      <c r="D266">
        <v>13</v>
      </c>
      <c r="E266">
        <v>2.33</v>
      </c>
      <c r="F266">
        <v>302900</v>
      </c>
      <c r="G266">
        <v>0.66400000000000003</v>
      </c>
      <c r="H266">
        <v>9</v>
      </c>
      <c r="I266">
        <v>456188.3</v>
      </c>
      <c r="J266">
        <v>59</v>
      </c>
      <c r="K266">
        <v>0.129</v>
      </c>
      <c r="L266">
        <v>0.7</v>
      </c>
      <c r="M266">
        <v>58</v>
      </c>
      <c r="N266">
        <v>0.127</v>
      </c>
      <c r="O266">
        <v>33</v>
      </c>
      <c r="P266">
        <v>6.0999999999999999E-2</v>
      </c>
      <c r="Q266">
        <v>4.8000000000000001E-2</v>
      </c>
      <c r="R266">
        <v>26</v>
      </c>
      <c r="S266" t="s">
        <v>641</v>
      </c>
      <c r="T266">
        <v>1.23</v>
      </c>
      <c r="U266">
        <v>0</v>
      </c>
      <c r="V266">
        <v>0</v>
      </c>
      <c r="W266">
        <v>0</v>
      </c>
      <c r="X266">
        <v>0</v>
      </c>
      <c r="Y266">
        <v>0</v>
      </c>
      <c r="Z266">
        <v>1</v>
      </c>
    </row>
    <row r="267" spans="1:26" x14ac:dyDescent="0.25">
      <c r="A267" t="s">
        <v>140</v>
      </c>
      <c r="B267">
        <v>343</v>
      </c>
      <c r="C267" t="s">
        <v>640</v>
      </c>
      <c r="D267">
        <v>350.2</v>
      </c>
      <c r="E267">
        <v>0.64</v>
      </c>
      <c r="F267">
        <v>2241280</v>
      </c>
      <c r="G267">
        <v>2.3E-2</v>
      </c>
      <c r="H267">
        <v>9</v>
      </c>
      <c r="I267">
        <v>95733384.299999997</v>
      </c>
      <c r="J267">
        <v>10453</v>
      </c>
      <c r="K267">
        <v>0.109</v>
      </c>
      <c r="L267">
        <v>187.8</v>
      </c>
      <c r="M267">
        <v>10265</v>
      </c>
      <c r="N267">
        <v>0.107</v>
      </c>
      <c r="O267">
        <v>5702</v>
      </c>
      <c r="P267">
        <v>6.0999999999999999E-2</v>
      </c>
      <c r="Q267">
        <v>4.8000000000000001E-2</v>
      </c>
      <c r="R267">
        <v>4563</v>
      </c>
      <c r="S267" t="s">
        <v>641</v>
      </c>
      <c r="T267">
        <v>228.05</v>
      </c>
      <c r="U267">
        <v>0</v>
      </c>
      <c r="V267">
        <v>0</v>
      </c>
      <c r="W267">
        <v>0</v>
      </c>
      <c r="X267">
        <v>8.9999999999999993E-3</v>
      </c>
      <c r="Y267">
        <v>7.0000000000000001E-3</v>
      </c>
      <c r="Z267">
        <v>0.98399999999999999</v>
      </c>
    </row>
    <row r="268" spans="1:26" x14ac:dyDescent="0.25">
      <c r="A268" t="s">
        <v>46</v>
      </c>
      <c r="B268">
        <v>140</v>
      </c>
      <c r="C268" t="s">
        <v>640</v>
      </c>
      <c r="D268">
        <v>10.3</v>
      </c>
      <c r="E268">
        <v>1.85</v>
      </c>
      <c r="F268">
        <v>190550.00000000003</v>
      </c>
      <c r="G268">
        <v>0.18099999999999999</v>
      </c>
      <c r="H268">
        <v>9</v>
      </c>
      <c r="I268">
        <v>1055173</v>
      </c>
      <c r="J268">
        <v>48</v>
      </c>
      <c r="K268">
        <v>4.4999999999999998E-2</v>
      </c>
      <c r="L268">
        <v>0.3</v>
      </c>
      <c r="M268">
        <v>48</v>
      </c>
      <c r="N268">
        <v>4.4999999999999998E-2</v>
      </c>
      <c r="O268">
        <v>68</v>
      </c>
      <c r="P268">
        <v>5.2999999999999999E-2</v>
      </c>
      <c r="Q268">
        <v>4.8000000000000001E-2</v>
      </c>
      <c r="R268">
        <v>0</v>
      </c>
      <c r="S268" t="s">
        <v>641</v>
      </c>
      <c r="T268">
        <v>1.32</v>
      </c>
      <c r="U268">
        <v>0</v>
      </c>
      <c r="V268">
        <v>0</v>
      </c>
      <c r="W268">
        <v>0</v>
      </c>
      <c r="X268">
        <v>0</v>
      </c>
      <c r="Y268">
        <v>0.20399999999999999</v>
      </c>
      <c r="Z268">
        <v>0.79600000000000004</v>
      </c>
    </row>
    <row r="269" spans="1:26" x14ac:dyDescent="0.25">
      <c r="A269" t="s">
        <v>428</v>
      </c>
      <c r="B269">
        <v>878</v>
      </c>
      <c r="C269" t="s">
        <v>640</v>
      </c>
      <c r="D269">
        <v>14.1</v>
      </c>
      <c r="E269">
        <v>2.84</v>
      </c>
      <c r="F269">
        <v>400439.99999999994</v>
      </c>
      <c r="G269">
        <v>0.14099999999999999</v>
      </c>
      <c r="H269">
        <v>9</v>
      </c>
      <c r="I269">
        <v>2830650</v>
      </c>
      <c r="J269">
        <v>292</v>
      </c>
      <c r="K269">
        <v>0.10299999999999999</v>
      </c>
      <c r="L269">
        <v>12.7</v>
      </c>
      <c r="M269">
        <v>279</v>
      </c>
      <c r="N269">
        <v>9.9000000000000005E-2</v>
      </c>
      <c r="O269">
        <v>181</v>
      </c>
      <c r="P269">
        <v>5.2999999999999999E-2</v>
      </c>
      <c r="Q269">
        <v>4.8000000000000001E-2</v>
      </c>
      <c r="R269">
        <v>98</v>
      </c>
      <c r="S269" t="s">
        <v>641</v>
      </c>
      <c r="T269">
        <v>17.78</v>
      </c>
      <c r="U269">
        <v>0</v>
      </c>
      <c r="V269">
        <v>0</v>
      </c>
      <c r="W269">
        <v>0</v>
      </c>
      <c r="X269">
        <v>0</v>
      </c>
      <c r="Y269">
        <v>0.22800000000000001</v>
      </c>
      <c r="Z269">
        <v>0.77200000000000002</v>
      </c>
    </row>
    <row r="270" spans="1:26" x14ac:dyDescent="0.25">
      <c r="A270" t="s">
        <v>336</v>
      </c>
      <c r="B270">
        <v>716</v>
      </c>
      <c r="C270" t="s">
        <v>640</v>
      </c>
      <c r="D270">
        <v>2.7</v>
      </c>
      <c r="E270">
        <v>0.84</v>
      </c>
      <c r="F270">
        <v>22680.000000000004</v>
      </c>
      <c r="G270">
        <v>0.32400000000000001</v>
      </c>
      <c r="H270">
        <v>13</v>
      </c>
      <c r="I270">
        <v>70079.8</v>
      </c>
      <c r="J270">
        <v>3</v>
      </c>
      <c r="K270">
        <v>4.4999999999999998E-2</v>
      </c>
      <c r="L270">
        <v>0.2</v>
      </c>
      <c r="M270">
        <v>2.9</v>
      </c>
      <c r="N270">
        <v>4.1000000000000002E-2</v>
      </c>
      <c r="O270">
        <v>5.0999999999999996</v>
      </c>
      <c r="P270">
        <v>6.0999999999999999E-2</v>
      </c>
      <c r="Q270">
        <v>5.4100000000000002E-2</v>
      </c>
      <c r="R270">
        <v>0</v>
      </c>
      <c r="S270" t="s">
        <v>641</v>
      </c>
      <c r="T270">
        <v>0.48</v>
      </c>
      <c r="U270">
        <v>0</v>
      </c>
      <c r="V270">
        <v>0</v>
      </c>
      <c r="W270">
        <v>0</v>
      </c>
      <c r="X270">
        <v>0</v>
      </c>
      <c r="Y270">
        <v>0</v>
      </c>
      <c r="Z270">
        <v>1</v>
      </c>
    </row>
    <row r="271" spans="1:26" x14ac:dyDescent="0.25">
      <c r="A271" t="s">
        <v>311</v>
      </c>
      <c r="B271">
        <v>674</v>
      </c>
      <c r="C271" t="s">
        <v>640</v>
      </c>
      <c r="D271">
        <v>7.5</v>
      </c>
      <c r="E271">
        <v>0.61</v>
      </c>
      <c r="F271">
        <v>45750</v>
      </c>
      <c r="G271">
        <v>0.122</v>
      </c>
      <c r="H271">
        <v>9</v>
      </c>
      <c r="I271">
        <v>376151.1</v>
      </c>
      <c r="J271">
        <v>35</v>
      </c>
      <c r="K271">
        <v>9.2999999999999999E-2</v>
      </c>
      <c r="L271">
        <v>8.1999999999999993</v>
      </c>
      <c r="M271">
        <v>27</v>
      </c>
      <c r="N271">
        <v>7.1999999999999995E-2</v>
      </c>
      <c r="O271">
        <v>24</v>
      </c>
      <c r="P271">
        <v>5.2999999999999999E-2</v>
      </c>
      <c r="Q271">
        <v>4.8000000000000001E-2</v>
      </c>
      <c r="R271">
        <v>3</v>
      </c>
      <c r="S271" t="s">
        <v>641</v>
      </c>
      <c r="T271">
        <v>2.66</v>
      </c>
      <c r="U271">
        <v>0</v>
      </c>
      <c r="V271">
        <v>0</v>
      </c>
      <c r="W271">
        <v>0</v>
      </c>
      <c r="X271">
        <v>0</v>
      </c>
      <c r="Y271">
        <v>0</v>
      </c>
      <c r="Z271">
        <v>1</v>
      </c>
    </row>
    <row r="272" spans="1:26" x14ac:dyDescent="0.25">
      <c r="A272" t="s">
        <v>337</v>
      </c>
      <c r="B272">
        <v>717</v>
      </c>
      <c r="C272" t="s">
        <v>640</v>
      </c>
      <c r="D272">
        <v>6</v>
      </c>
      <c r="E272">
        <v>0.2</v>
      </c>
      <c r="F272">
        <v>12000.000000000002</v>
      </c>
      <c r="G272">
        <v>0.21</v>
      </c>
      <c r="H272">
        <v>13</v>
      </c>
      <c r="I272">
        <v>57233.4</v>
      </c>
      <c r="J272">
        <v>1</v>
      </c>
      <c r="K272">
        <v>9.4E-2</v>
      </c>
      <c r="L272">
        <v>0.3</v>
      </c>
      <c r="M272">
        <v>5.0999999999999996</v>
      </c>
      <c r="N272">
        <v>8.8999999999999996E-2</v>
      </c>
      <c r="O272">
        <v>4.0999999999999996</v>
      </c>
      <c r="P272">
        <v>6.0999999999999999E-2</v>
      </c>
      <c r="Q272">
        <v>5.4100000000000002E-2</v>
      </c>
      <c r="R272">
        <v>1</v>
      </c>
      <c r="S272" t="s">
        <v>641</v>
      </c>
      <c r="T272">
        <v>0.42</v>
      </c>
      <c r="U272">
        <v>0</v>
      </c>
      <c r="V272">
        <v>0</v>
      </c>
      <c r="W272">
        <v>0</v>
      </c>
      <c r="X272">
        <v>0</v>
      </c>
      <c r="Y272">
        <v>8.0000000000000002E-3</v>
      </c>
      <c r="Z272">
        <v>0.99199999999999999</v>
      </c>
    </row>
    <row r="273" spans="1:26" x14ac:dyDescent="0.25">
      <c r="A273" t="s">
        <v>257</v>
      </c>
      <c r="B273">
        <v>567</v>
      </c>
      <c r="C273" t="s">
        <v>640</v>
      </c>
      <c r="D273">
        <v>25.9</v>
      </c>
      <c r="E273">
        <v>1.22</v>
      </c>
      <c r="F273">
        <v>315980</v>
      </c>
      <c r="G273">
        <v>0.73599999999999999</v>
      </c>
      <c r="H273">
        <v>9</v>
      </c>
      <c r="I273">
        <v>429501.9</v>
      </c>
      <c r="J273">
        <v>25</v>
      </c>
      <c r="K273">
        <v>5.8000000000000003E-2</v>
      </c>
      <c r="L273">
        <v>2.4</v>
      </c>
      <c r="M273">
        <v>22</v>
      </c>
      <c r="N273">
        <v>5.0999999999999997E-2</v>
      </c>
      <c r="O273">
        <v>31</v>
      </c>
      <c r="P273">
        <v>5.2999999999999999E-2</v>
      </c>
      <c r="Q273">
        <v>4.8000000000000001E-2</v>
      </c>
      <c r="R273">
        <v>-9</v>
      </c>
      <c r="S273" t="s">
        <v>641</v>
      </c>
      <c r="T273">
        <v>3.11</v>
      </c>
      <c r="U273">
        <v>2</v>
      </c>
      <c r="V273">
        <v>0</v>
      </c>
      <c r="W273">
        <v>0</v>
      </c>
      <c r="X273">
        <v>0</v>
      </c>
      <c r="Y273">
        <v>0.112</v>
      </c>
      <c r="Z273">
        <v>0.88800000000000001</v>
      </c>
    </row>
    <row r="274" spans="1:26" x14ac:dyDescent="0.25">
      <c r="A274" t="s">
        <v>47</v>
      </c>
      <c r="B274">
        <v>141</v>
      </c>
      <c r="C274" t="s">
        <v>640</v>
      </c>
      <c r="D274">
        <v>141</v>
      </c>
      <c r="E274">
        <v>1.22</v>
      </c>
      <c r="F274">
        <v>1720200</v>
      </c>
      <c r="G274">
        <v>3.6999999999999998E-2</v>
      </c>
      <c r="H274">
        <v>9</v>
      </c>
      <c r="I274">
        <v>46674260.299999997</v>
      </c>
      <c r="J274">
        <v>4931</v>
      </c>
      <c r="K274">
        <v>0.106</v>
      </c>
      <c r="L274">
        <v>327.39999999999998</v>
      </c>
      <c r="M274">
        <v>4604</v>
      </c>
      <c r="N274">
        <v>9.9000000000000005E-2</v>
      </c>
      <c r="O274">
        <v>2817</v>
      </c>
      <c r="P274">
        <v>5.2999999999999999E-2</v>
      </c>
      <c r="Q274">
        <v>4.8000000000000001E-2</v>
      </c>
      <c r="R274">
        <v>1786</v>
      </c>
      <c r="S274" t="s">
        <v>641</v>
      </c>
      <c r="T274">
        <v>140.31</v>
      </c>
      <c r="U274">
        <v>0</v>
      </c>
      <c r="V274">
        <v>4.0000000000000001E-3</v>
      </c>
      <c r="W274">
        <v>0</v>
      </c>
      <c r="X274">
        <v>0</v>
      </c>
      <c r="Y274">
        <v>0.13500000000000001</v>
      </c>
      <c r="Z274">
        <v>0.86199999999999999</v>
      </c>
    </row>
    <row r="275" spans="1:26" x14ac:dyDescent="0.25">
      <c r="A275" t="s">
        <v>220</v>
      </c>
      <c r="B275">
        <v>504</v>
      </c>
      <c r="C275" t="s">
        <v>640</v>
      </c>
      <c r="D275">
        <v>178.7</v>
      </c>
      <c r="E275">
        <v>15.09</v>
      </c>
      <c r="F275">
        <v>26965829.999999996</v>
      </c>
      <c r="G275">
        <v>1.8029999999999999</v>
      </c>
      <c r="H275">
        <v>10</v>
      </c>
      <c r="I275">
        <v>14955846.300000001</v>
      </c>
      <c r="J275">
        <v>1223</v>
      </c>
      <c r="K275">
        <v>8.2000000000000003E-2</v>
      </c>
      <c r="L275">
        <v>59</v>
      </c>
      <c r="M275">
        <v>1164</v>
      </c>
      <c r="N275">
        <v>7.8E-2</v>
      </c>
      <c r="O275">
        <v>1582</v>
      </c>
      <c r="P275">
        <v>3.1E-2</v>
      </c>
      <c r="Q275">
        <v>4.53E-2</v>
      </c>
      <c r="R275">
        <v>-418</v>
      </c>
      <c r="S275" t="s">
        <v>645</v>
      </c>
      <c r="T275">
        <v>57.23</v>
      </c>
      <c r="U275">
        <v>0</v>
      </c>
      <c r="V275">
        <v>0</v>
      </c>
      <c r="W275">
        <v>0</v>
      </c>
      <c r="X275">
        <v>0</v>
      </c>
      <c r="Y275">
        <v>3.3000000000000002E-2</v>
      </c>
      <c r="Z275">
        <v>0.96699999999999997</v>
      </c>
    </row>
    <row r="276" spans="1:26" x14ac:dyDescent="0.25">
      <c r="A276" t="s">
        <v>141</v>
      </c>
      <c r="B276">
        <v>347</v>
      </c>
      <c r="C276" t="s">
        <v>640</v>
      </c>
      <c r="D276">
        <v>27.7</v>
      </c>
      <c r="E276">
        <v>0.59</v>
      </c>
      <c r="F276">
        <v>163430</v>
      </c>
      <c r="G276">
        <v>3.3000000000000002E-2</v>
      </c>
      <c r="H276">
        <v>13</v>
      </c>
      <c r="I276">
        <v>4938827.3</v>
      </c>
      <c r="J276">
        <v>1004</v>
      </c>
      <c r="K276">
        <v>0.20300000000000001</v>
      </c>
      <c r="L276">
        <v>14.4</v>
      </c>
      <c r="M276">
        <v>990</v>
      </c>
      <c r="N276">
        <v>0.2</v>
      </c>
      <c r="O276">
        <v>322</v>
      </c>
      <c r="P276">
        <v>6.0999999999999999E-2</v>
      </c>
      <c r="Q276">
        <v>5.4100000000000002E-2</v>
      </c>
      <c r="R276">
        <v>0</v>
      </c>
      <c r="S276" t="s">
        <v>641</v>
      </c>
      <c r="T276">
        <v>13.05</v>
      </c>
      <c r="U276">
        <v>0</v>
      </c>
      <c r="V276">
        <v>0</v>
      </c>
      <c r="W276">
        <v>0</v>
      </c>
      <c r="X276">
        <v>0</v>
      </c>
      <c r="Y276">
        <v>8.0000000000000002E-3</v>
      </c>
      <c r="Z276">
        <v>0.99199999999999999</v>
      </c>
    </row>
    <row r="277" spans="1:26" x14ac:dyDescent="0.25">
      <c r="A277" t="s">
        <v>221</v>
      </c>
      <c r="B277">
        <v>506</v>
      </c>
      <c r="C277" t="s">
        <v>640</v>
      </c>
      <c r="D277">
        <v>21.6</v>
      </c>
      <c r="E277">
        <v>2.87</v>
      </c>
      <c r="F277">
        <v>619920</v>
      </c>
      <c r="G277">
        <v>0.82399999999999995</v>
      </c>
      <c r="H277">
        <v>9</v>
      </c>
      <c r="I277">
        <v>752703.4</v>
      </c>
      <c r="J277">
        <v>60</v>
      </c>
      <c r="K277">
        <v>0.08</v>
      </c>
      <c r="L277">
        <v>2.4</v>
      </c>
      <c r="M277">
        <v>58</v>
      </c>
      <c r="N277">
        <v>7.6999999999999999E-2</v>
      </c>
      <c r="O277">
        <v>55</v>
      </c>
      <c r="P277">
        <v>5.2999999999999999E-2</v>
      </c>
      <c r="Q277">
        <v>4.8000000000000001E-2</v>
      </c>
      <c r="R277">
        <v>3</v>
      </c>
      <c r="S277" t="s">
        <v>641</v>
      </c>
      <c r="T277">
        <v>4.38</v>
      </c>
      <c r="U277">
        <v>1</v>
      </c>
      <c r="V277">
        <v>0</v>
      </c>
      <c r="W277">
        <v>0</v>
      </c>
      <c r="X277">
        <v>0</v>
      </c>
      <c r="Y277">
        <v>0.122</v>
      </c>
      <c r="Z277">
        <v>0.878</v>
      </c>
    </row>
    <row r="278" spans="1:26" x14ac:dyDescent="0.25">
      <c r="A278" t="s">
        <v>396</v>
      </c>
      <c r="B278">
        <v>821</v>
      </c>
      <c r="C278" t="s">
        <v>640</v>
      </c>
      <c r="D278">
        <v>15.6</v>
      </c>
      <c r="E278">
        <v>1.49</v>
      </c>
      <c r="F278">
        <v>232440</v>
      </c>
      <c r="G278">
        <v>0.92</v>
      </c>
      <c r="H278">
        <v>11</v>
      </c>
      <c r="I278">
        <v>252658.9</v>
      </c>
      <c r="J278">
        <v>93</v>
      </c>
      <c r="K278">
        <v>0.36899999999999999</v>
      </c>
      <c r="L278">
        <v>0</v>
      </c>
      <c r="M278">
        <v>93</v>
      </c>
      <c r="N278">
        <v>0.36799999999999999</v>
      </c>
      <c r="O278">
        <v>19</v>
      </c>
      <c r="P278">
        <v>5.2999999999999999E-2</v>
      </c>
      <c r="Q278">
        <v>4.8000000000000001E-2</v>
      </c>
      <c r="R278">
        <v>0</v>
      </c>
      <c r="S278" t="s">
        <v>641</v>
      </c>
      <c r="T278">
        <v>1.1499999999999999</v>
      </c>
      <c r="U278">
        <v>0</v>
      </c>
      <c r="V278">
        <v>0</v>
      </c>
      <c r="W278">
        <v>0</v>
      </c>
      <c r="X278">
        <v>0</v>
      </c>
      <c r="Y278">
        <v>0.69399999999999995</v>
      </c>
      <c r="Z278">
        <v>0.30599999999999999</v>
      </c>
    </row>
    <row r="279" spans="1:26" x14ac:dyDescent="0.25">
      <c r="A279" t="s">
        <v>142</v>
      </c>
      <c r="B279">
        <v>348</v>
      </c>
      <c r="C279" t="s">
        <v>640</v>
      </c>
      <c r="D279">
        <v>16.399999999999999</v>
      </c>
      <c r="E279">
        <v>0.64</v>
      </c>
      <c r="F279">
        <v>104959.99999999999</v>
      </c>
      <c r="G279">
        <v>1E-3</v>
      </c>
      <c r="H279">
        <v>11</v>
      </c>
      <c r="I279">
        <v>121843532.5</v>
      </c>
      <c r="J279">
        <v>10680</v>
      </c>
      <c r="K279">
        <v>8.7999999999999995E-2</v>
      </c>
      <c r="L279">
        <v>158</v>
      </c>
      <c r="M279">
        <v>10522</v>
      </c>
      <c r="N279">
        <v>8.5999999999999993E-2</v>
      </c>
      <c r="O279">
        <v>6935</v>
      </c>
      <c r="P279">
        <v>5.2999999999999999E-2</v>
      </c>
      <c r="Q279">
        <v>4.8000000000000001E-2</v>
      </c>
      <c r="R279">
        <v>3587</v>
      </c>
      <c r="S279" t="s">
        <v>641</v>
      </c>
      <c r="T279">
        <v>309.39</v>
      </c>
      <c r="U279">
        <v>0</v>
      </c>
      <c r="V279">
        <v>0</v>
      </c>
      <c r="W279">
        <v>0</v>
      </c>
      <c r="X279">
        <v>7.0000000000000001E-3</v>
      </c>
      <c r="Y279">
        <v>8.0000000000000002E-3</v>
      </c>
      <c r="Z279">
        <v>0.98499999999999999</v>
      </c>
    </row>
    <row r="280" spans="1:26" x14ac:dyDescent="0.25">
      <c r="A280" t="s">
        <v>429</v>
      </c>
      <c r="B280">
        <v>882</v>
      </c>
      <c r="C280" t="s">
        <v>640</v>
      </c>
      <c r="D280">
        <v>11</v>
      </c>
      <c r="E280">
        <v>1.31</v>
      </c>
      <c r="F280">
        <v>144100</v>
      </c>
      <c r="G280">
        <v>0.24099999999999999</v>
      </c>
      <c r="H280">
        <v>9</v>
      </c>
      <c r="I280">
        <v>596896.80000000005</v>
      </c>
      <c r="J280">
        <v>73</v>
      </c>
      <c r="K280">
        <v>0.122</v>
      </c>
      <c r="L280">
        <v>11.5</v>
      </c>
      <c r="M280">
        <v>61</v>
      </c>
      <c r="N280">
        <v>0.10199999999999999</v>
      </c>
      <c r="O280">
        <v>39</v>
      </c>
      <c r="P280">
        <v>5.2999999999999999E-2</v>
      </c>
      <c r="Q280">
        <v>4.8000000000000001E-2</v>
      </c>
      <c r="R280">
        <v>22</v>
      </c>
      <c r="S280" t="s">
        <v>641</v>
      </c>
      <c r="T280">
        <v>3.88</v>
      </c>
      <c r="U280">
        <v>0</v>
      </c>
      <c r="V280">
        <v>0</v>
      </c>
      <c r="W280">
        <v>0</v>
      </c>
      <c r="X280">
        <v>0</v>
      </c>
      <c r="Y280">
        <v>1.6E-2</v>
      </c>
      <c r="Z280">
        <v>0.98399999999999999</v>
      </c>
    </row>
    <row r="281" spans="1:26" x14ac:dyDescent="0.25">
      <c r="A281" t="s">
        <v>258</v>
      </c>
      <c r="B281">
        <v>568</v>
      </c>
      <c r="C281" t="s">
        <v>640</v>
      </c>
      <c r="D281">
        <v>35</v>
      </c>
      <c r="E281">
        <v>1.61</v>
      </c>
      <c r="F281">
        <v>563500</v>
      </c>
      <c r="G281">
        <v>1.7370000000000001</v>
      </c>
      <c r="H281">
        <v>9</v>
      </c>
      <c r="I281">
        <v>324371.20000000001</v>
      </c>
      <c r="J281">
        <v>32</v>
      </c>
      <c r="K281">
        <v>9.8000000000000004E-2</v>
      </c>
      <c r="L281">
        <v>0.5</v>
      </c>
      <c r="M281">
        <v>31</v>
      </c>
      <c r="N281">
        <v>9.6000000000000002E-2</v>
      </c>
      <c r="O281">
        <v>25</v>
      </c>
      <c r="P281">
        <v>2.9000000000000001E-2</v>
      </c>
      <c r="Q281">
        <v>4.8000000000000001E-2</v>
      </c>
      <c r="R281">
        <v>0</v>
      </c>
      <c r="S281" t="s">
        <v>641</v>
      </c>
      <c r="T281">
        <v>1.46</v>
      </c>
      <c r="U281">
        <v>0</v>
      </c>
      <c r="V281">
        <v>0</v>
      </c>
      <c r="W281">
        <v>0</v>
      </c>
      <c r="X281">
        <v>0</v>
      </c>
      <c r="Y281">
        <v>0</v>
      </c>
      <c r="Z281">
        <v>1</v>
      </c>
    </row>
    <row r="282" spans="1:26" x14ac:dyDescent="0.25">
      <c r="A282" t="s">
        <v>259</v>
      </c>
      <c r="B282">
        <v>569</v>
      </c>
      <c r="C282" t="s">
        <v>640</v>
      </c>
      <c r="D282">
        <v>5.9</v>
      </c>
      <c r="E282">
        <v>1.32</v>
      </c>
      <c r="F282">
        <v>77880.000000000015</v>
      </c>
      <c r="G282">
        <v>0.34699999999999998</v>
      </c>
      <c r="H282">
        <v>13</v>
      </c>
      <c r="I282">
        <v>224712.6</v>
      </c>
      <c r="J282">
        <v>38</v>
      </c>
      <c r="K282">
        <v>0.16900000000000001</v>
      </c>
      <c r="L282">
        <v>1.6</v>
      </c>
      <c r="M282">
        <v>36</v>
      </c>
      <c r="N282">
        <v>0.16</v>
      </c>
      <c r="O282">
        <v>16</v>
      </c>
      <c r="P282">
        <v>6.0999999999999999E-2</v>
      </c>
      <c r="Q282">
        <v>5.4100000000000002E-2</v>
      </c>
      <c r="R282">
        <v>20</v>
      </c>
      <c r="S282" t="s">
        <v>641</v>
      </c>
      <c r="T282">
        <v>1.01</v>
      </c>
      <c r="U282">
        <v>0</v>
      </c>
      <c r="V282">
        <v>0</v>
      </c>
      <c r="W282">
        <v>0</v>
      </c>
      <c r="X282">
        <v>0</v>
      </c>
      <c r="Y282">
        <v>0</v>
      </c>
      <c r="Z282">
        <v>1</v>
      </c>
    </row>
    <row r="283" spans="1:26" x14ac:dyDescent="0.25">
      <c r="A283" t="s">
        <v>260</v>
      </c>
      <c r="B283">
        <v>570</v>
      </c>
      <c r="C283" t="s">
        <v>640</v>
      </c>
      <c r="D283">
        <v>8.4</v>
      </c>
      <c r="E283">
        <v>1.22</v>
      </c>
      <c r="F283">
        <v>102480</v>
      </c>
      <c r="G283">
        <v>8.7999999999999995E-2</v>
      </c>
      <c r="H283">
        <v>13</v>
      </c>
      <c r="I283">
        <v>1161278.2</v>
      </c>
      <c r="J283">
        <v>93</v>
      </c>
      <c r="K283">
        <v>0.08</v>
      </c>
      <c r="L283">
        <v>2.8</v>
      </c>
      <c r="M283">
        <v>90</v>
      </c>
      <c r="N283">
        <v>7.8E-2</v>
      </c>
      <c r="O283">
        <v>79</v>
      </c>
      <c r="P283">
        <v>6.0999999999999999E-2</v>
      </c>
      <c r="Q283">
        <v>5.4100000000000002E-2</v>
      </c>
      <c r="R283">
        <v>11</v>
      </c>
      <c r="S283" t="s">
        <v>641</v>
      </c>
      <c r="T283">
        <v>5.24</v>
      </c>
      <c r="U283">
        <v>0</v>
      </c>
      <c r="V283">
        <v>0</v>
      </c>
      <c r="W283">
        <v>0</v>
      </c>
      <c r="X283">
        <v>0</v>
      </c>
      <c r="Y283">
        <v>0</v>
      </c>
      <c r="Z283">
        <v>1</v>
      </c>
    </row>
    <row r="284" spans="1:26" x14ac:dyDescent="0.25">
      <c r="A284" t="s">
        <v>223</v>
      </c>
      <c r="B284">
        <v>508</v>
      </c>
      <c r="C284" t="s">
        <v>640</v>
      </c>
      <c r="D284">
        <v>21.3</v>
      </c>
      <c r="E284">
        <v>1.48</v>
      </c>
      <c r="F284">
        <v>315240</v>
      </c>
      <c r="G284">
        <v>0.26700000000000002</v>
      </c>
      <c r="H284">
        <v>9</v>
      </c>
      <c r="I284">
        <v>1182035.8</v>
      </c>
      <c r="J284">
        <v>125</v>
      </c>
      <c r="K284">
        <v>0.106</v>
      </c>
      <c r="L284">
        <v>2.2000000000000002</v>
      </c>
      <c r="M284">
        <v>123</v>
      </c>
      <c r="N284">
        <v>0.104</v>
      </c>
      <c r="O284">
        <v>79</v>
      </c>
      <c r="P284">
        <v>3.1E-2</v>
      </c>
      <c r="Q284">
        <v>4.8000000000000001E-2</v>
      </c>
      <c r="R284">
        <v>0</v>
      </c>
      <c r="S284" t="s">
        <v>641</v>
      </c>
      <c r="T284">
        <v>3.39</v>
      </c>
      <c r="U284">
        <v>0</v>
      </c>
      <c r="V284">
        <v>0</v>
      </c>
      <c r="W284">
        <v>0</v>
      </c>
      <c r="X284">
        <v>0</v>
      </c>
      <c r="Y284">
        <v>7.3999999999999996E-2</v>
      </c>
      <c r="Z284">
        <v>0.92600000000000005</v>
      </c>
    </row>
    <row r="285" spans="1:26" x14ac:dyDescent="0.25">
      <c r="A285" t="s">
        <v>143</v>
      </c>
      <c r="B285">
        <v>351</v>
      </c>
      <c r="C285" t="s">
        <v>640</v>
      </c>
      <c r="D285">
        <v>80.099999999999994</v>
      </c>
      <c r="E285">
        <v>0.71</v>
      </c>
      <c r="F285">
        <v>568710</v>
      </c>
      <c r="G285">
        <v>9.7000000000000003E-2</v>
      </c>
      <c r="H285">
        <v>13</v>
      </c>
      <c r="I285">
        <v>5842594.0999999996</v>
      </c>
      <c r="J285">
        <v>615</v>
      </c>
      <c r="K285">
        <v>0.105</v>
      </c>
      <c r="L285">
        <v>11</v>
      </c>
      <c r="M285">
        <v>604</v>
      </c>
      <c r="N285">
        <v>0.10299999999999999</v>
      </c>
      <c r="O285">
        <v>397</v>
      </c>
      <c r="P285">
        <v>6.0999999999999999E-2</v>
      </c>
      <c r="Q285">
        <v>5.4100000000000002E-2</v>
      </c>
      <c r="R285">
        <v>206</v>
      </c>
      <c r="S285" t="s">
        <v>641</v>
      </c>
      <c r="T285">
        <v>17.77</v>
      </c>
      <c r="U285">
        <v>0</v>
      </c>
      <c r="V285">
        <v>0</v>
      </c>
      <c r="W285">
        <v>0</v>
      </c>
      <c r="X285">
        <v>0</v>
      </c>
      <c r="Y285">
        <v>3.0000000000000001E-3</v>
      </c>
      <c r="Z285">
        <v>0.997</v>
      </c>
    </row>
    <row r="286" spans="1:26" x14ac:dyDescent="0.25">
      <c r="A286" t="s">
        <v>430</v>
      </c>
      <c r="B286">
        <v>883</v>
      </c>
      <c r="C286" t="s">
        <v>640</v>
      </c>
      <c r="D286">
        <v>191</v>
      </c>
      <c r="E286">
        <v>0.96</v>
      </c>
      <c r="F286">
        <v>1833599.9999999998</v>
      </c>
      <c r="G286">
        <v>1.1439999999999999</v>
      </c>
      <c r="H286">
        <v>9</v>
      </c>
      <c r="I286">
        <v>1602543.3</v>
      </c>
      <c r="J286">
        <v>104</v>
      </c>
      <c r="K286">
        <v>6.5000000000000002E-2</v>
      </c>
      <c r="L286">
        <v>22.7</v>
      </c>
      <c r="M286">
        <v>82</v>
      </c>
      <c r="N286">
        <v>5.0999999999999997E-2</v>
      </c>
      <c r="O286">
        <v>120</v>
      </c>
      <c r="P286">
        <v>5.2999999999999999E-2</v>
      </c>
      <c r="Q286">
        <v>4.8000000000000001E-2</v>
      </c>
      <c r="R286">
        <v>0</v>
      </c>
      <c r="S286" t="s">
        <v>641</v>
      </c>
      <c r="T286">
        <v>12.99</v>
      </c>
      <c r="U286">
        <v>0</v>
      </c>
      <c r="V286">
        <v>0</v>
      </c>
      <c r="W286">
        <v>0</v>
      </c>
      <c r="X286">
        <v>0</v>
      </c>
      <c r="Y286">
        <v>0</v>
      </c>
      <c r="Z286">
        <v>1</v>
      </c>
    </row>
    <row r="287" spans="1:26" x14ac:dyDescent="0.25">
      <c r="A287" t="s">
        <v>289</v>
      </c>
      <c r="B287">
        <v>615</v>
      </c>
      <c r="C287" t="s">
        <v>640</v>
      </c>
      <c r="D287">
        <v>83.7</v>
      </c>
      <c r="E287">
        <v>4.22</v>
      </c>
      <c r="F287">
        <v>3532140</v>
      </c>
      <c r="G287">
        <v>0.25</v>
      </c>
      <c r="H287">
        <v>10</v>
      </c>
      <c r="I287">
        <v>14124798.9</v>
      </c>
      <c r="J287">
        <v>851</v>
      </c>
      <c r="K287">
        <v>0.06</v>
      </c>
      <c r="L287">
        <v>13.1</v>
      </c>
      <c r="M287">
        <v>838</v>
      </c>
      <c r="N287">
        <v>5.8999999999999997E-2</v>
      </c>
      <c r="O287">
        <v>899</v>
      </c>
      <c r="P287">
        <v>3.1E-2</v>
      </c>
      <c r="Q287">
        <v>4.53E-2</v>
      </c>
      <c r="R287">
        <v>-61</v>
      </c>
      <c r="S287" t="s">
        <v>641</v>
      </c>
      <c r="T287">
        <v>29.2</v>
      </c>
      <c r="U287">
        <v>1</v>
      </c>
      <c r="V287">
        <v>0</v>
      </c>
      <c r="W287">
        <v>0</v>
      </c>
      <c r="X287">
        <v>0</v>
      </c>
      <c r="Y287">
        <v>0</v>
      </c>
      <c r="Z287">
        <v>1</v>
      </c>
    </row>
    <row r="288" spans="1:26" x14ac:dyDescent="0.25">
      <c r="A288" t="s">
        <v>679</v>
      </c>
      <c r="B288">
        <v>3000</v>
      </c>
      <c r="C288" t="s">
        <v>640</v>
      </c>
      <c r="D288">
        <v>15.4</v>
      </c>
      <c r="E288">
        <v>0.85</v>
      </c>
      <c r="F288">
        <v>130900</v>
      </c>
      <c r="G288">
        <v>0.16600000000000001</v>
      </c>
      <c r="H288">
        <v>9</v>
      </c>
      <c r="I288">
        <v>789312.7</v>
      </c>
      <c r="J288">
        <v>69</v>
      </c>
      <c r="K288">
        <v>8.6999999999999994E-2</v>
      </c>
      <c r="L288">
        <v>2.2999999999999998</v>
      </c>
      <c r="M288">
        <v>67</v>
      </c>
      <c r="N288">
        <v>8.5000000000000006E-2</v>
      </c>
      <c r="O288">
        <v>51</v>
      </c>
      <c r="P288">
        <v>5.2999999999999999E-2</v>
      </c>
      <c r="Q288">
        <v>4.8000000000000001E-2</v>
      </c>
      <c r="R288">
        <v>16</v>
      </c>
      <c r="S288" t="s">
        <v>641</v>
      </c>
      <c r="T288">
        <v>2.2200000000000002</v>
      </c>
      <c r="U288">
        <v>0</v>
      </c>
      <c r="V288">
        <v>0</v>
      </c>
      <c r="W288">
        <v>0</v>
      </c>
      <c r="X288">
        <v>0</v>
      </c>
      <c r="Y288">
        <v>4.2999999999999997E-2</v>
      </c>
      <c r="Z288">
        <v>0.95699999999999996</v>
      </c>
    </row>
    <row r="289" spans="1:26" x14ac:dyDescent="0.25">
      <c r="A289" t="s">
        <v>467</v>
      </c>
      <c r="B289">
        <v>972</v>
      </c>
      <c r="C289" t="s">
        <v>640</v>
      </c>
      <c r="D289">
        <v>8.1999999999999993</v>
      </c>
      <c r="E289">
        <v>3.88</v>
      </c>
      <c r="F289">
        <v>318159.99999999994</v>
      </c>
      <c r="G289">
        <v>0.126</v>
      </c>
      <c r="H289">
        <v>14</v>
      </c>
      <c r="I289">
        <v>2528427.7000000002</v>
      </c>
      <c r="J289">
        <v>124</v>
      </c>
      <c r="K289">
        <v>4.9000000000000002E-2</v>
      </c>
      <c r="L289">
        <v>5.7</v>
      </c>
      <c r="M289">
        <v>119</v>
      </c>
      <c r="N289">
        <v>4.7E-2</v>
      </c>
      <c r="O289">
        <v>214</v>
      </c>
      <c r="P289">
        <v>6.0999999999999999E-2</v>
      </c>
      <c r="Q289">
        <v>7.3999999999999996E-2</v>
      </c>
      <c r="R289">
        <v>-96</v>
      </c>
      <c r="S289" t="s">
        <v>641</v>
      </c>
      <c r="T289">
        <v>6.56</v>
      </c>
      <c r="U289">
        <v>0</v>
      </c>
      <c r="V289">
        <v>0</v>
      </c>
      <c r="W289">
        <v>0</v>
      </c>
      <c r="X289">
        <v>0</v>
      </c>
      <c r="Y289">
        <v>0</v>
      </c>
      <c r="Z289">
        <v>1</v>
      </c>
    </row>
    <row r="290" spans="1:26" x14ac:dyDescent="0.25">
      <c r="A290" t="s">
        <v>312</v>
      </c>
      <c r="B290">
        <v>675</v>
      </c>
      <c r="C290" t="s">
        <v>640</v>
      </c>
      <c r="D290">
        <v>1612.2</v>
      </c>
      <c r="E290">
        <v>1.86</v>
      </c>
      <c r="F290">
        <v>29986920.000000004</v>
      </c>
      <c r="G290">
        <v>8.0020000000000007</v>
      </c>
      <c r="H290">
        <v>11</v>
      </c>
      <c r="I290">
        <v>3747437.3</v>
      </c>
      <c r="J290">
        <v>120</v>
      </c>
      <c r="K290">
        <v>3.2000000000000001E-2</v>
      </c>
      <c r="L290">
        <v>7.8</v>
      </c>
      <c r="M290">
        <v>113</v>
      </c>
      <c r="N290">
        <v>0.03</v>
      </c>
      <c r="O290">
        <v>360</v>
      </c>
      <c r="P290">
        <v>5.2999999999999999E-2</v>
      </c>
      <c r="Q290">
        <v>4.8000000000000001E-2</v>
      </c>
      <c r="R290">
        <v>-248</v>
      </c>
      <c r="S290" t="s">
        <v>641</v>
      </c>
      <c r="T290">
        <v>24.96</v>
      </c>
      <c r="U290">
        <v>4</v>
      </c>
      <c r="V290">
        <v>0</v>
      </c>
      <c r="W290">
        <v>0</v>
      </c>
      <c r="X290">
        <v>0</v>
      </c>
      <c r="Y290">
        <v>0</v>
      </c>
      <c r="Z290">
        <v>1</v>
      </c>
    </row>
    <row r="291" spans="1:26" x14ac:dyDescent="0.25">
      <c r="A291" t="s">
        <v>224</v>
      </c>
      <c r="B291">
        <v>510</v>
      </c>
      <c r="C291" t="s">
        <v>640</v>
      </c>
      <c r="D291">
        <v>289.2</v>
      </c>
      <c r="E291">
        <v>4.03</v>
      </c>
      <c r="F291">
        <v>11654760.000000002</v>
      </c>
      <c r="G291">
        <v>0.151</v>
      </c>
      <c r="H291">
        <v>10</v>
      </c>
      <c r="I291">
        <v>77291616</v>
      </c>
      <c r="J291">
        <v>5801</v>
      </c>
      <c r="K291">
        <v>7.4999999999999997E-2</v>
      </c>
      <c r="L291">
        <v>273.89999999999998</v>
      </c>
      <c r="M291">
        <v>5527</v>
      </c>
      <c r="N291">
        <v>7.1999999999999995E-2</v>
      </c>
      <c r="O291">
        <v>4768</v>
      </c>
      <c r="P291">
        <v>3.1E-2</v>
      </c>
      <c r="Q291">
        <v>4.53E-2</v>
      </c>
      <c r="R291">
        <v>758</v>
      </c>
      <c r="S291" t="s">
        <v>641</v>
      </c>
      <c r="T291">
        <v>170.3</v>
      </c>
      <c r="U291">
        <v>0</v>
      </c>
      <c r="V291">
        <v>4.0000000000000001E-3</v>
      </c>
      <c r="W291">
        <v>0</v>
      </c>
      <c r="X291">
        <v>4.8000000000000001E-2</v>
      </c>
      <c r="Y291">
        <v>3.7999999999999999E-2</v>
      </c>
      <c r="Z291">
        <v>0.90900000000000003</v>
      </c>
    </row>
    <row r="292" spans="1:26" x14ac:dyDescent="0.25">
      <c r="A292" t="s">
        <v>48</v>
      </c>
      <c r="B292">
        <v>143</v>
      </c>
      <c r="C292" t="s">
        <v>640</v>
      </c>
      <c r="D292">
        <v>10.5</v>
      </c>
      <c r="E292">
        <v>1.39</v>
      </c>
      <c r="F292">
        <v>145950</v>
      </c>
      <c r="G292">
        <v>6.7000000000000004E-2</v>
      </c>
      <c r="H292">
        <v>9</v>
      </c>
      <c r="I292">
        <v>2184923.2999999998</v>
      </c>
      <c r="J292">
        <v>283</v>
      </c>
      <c r="K292">
        <v>0.129</v>
      </c>
      <c r="L292">
        <v>12.1</v>
      </c>
      <c r="M292">
        <v>271</v>
      </c>
      <c r="N292">
        <v>0.124</v>
      </c>
      <c r="O292">
        <v>135</v>
      </c>
      <c r="P292">
        <v>5.2999999999999999E-2</v>
      </c>
      <c r="Q292">
        <v>4.8000000000000001E-2</v>
      </c>
      <c r="R292">
        <v>136</v>
      </c>
      <c r="S292" t="s">
        <v>641</v>
      </c>
      <c r="T292">
        <v>12.06</v>
      </c>
      <c r="U292">
        <v>0</v>
      </c>
      <c r="V292">
        <v>0</v>
      </c>
      <c r="W292">
        <v>0</v>
      </c>
      <c r="X292">
        <v>0</v>
      </c>
      <c r="Y292">
        <v>5.6000000000000001E-2</v>
      </c>
      <c r="Z292">
        <v>0.94399999999999995</v>
      </c>
    </row>
    <row r="293" spans="1:26" x14ac:dyDescent="0.25">
      <c r="A293" t="s">
        <v>144</v>
      </c>
      <c r="B293">
        <v>354</v>
      </c>
      <c r="C293" t="s">
        <v>640</v>
      </c>
      <c r="D293">
        <v>434.8</v>
      </c>
      <c r="E293">
        <v>0.5</v>
      </c>
      <c r="F293">
        <v>2174000</v>
      </c>
      <c r="G293">
        <v>0.41899999999999998</v>
      </c>
      <c r="H293">
        <v>11</v>
      </c>
      <c r="I293">
        <v>5183581.4000000004</v>
      </c>
      <c r="J293">
        <v>314</v>
      </c>
      <c r="K293">
        <v>6.0999999999999999E-2</v>
      </c>
      <c r="L293">
        <v>11</v>
      </c>
      <c r="M293">
        <v>303</v>
      </c>
      <c r="N293">
        <v>5.8000000000000003E-2</v>
      </c>
      <c r="O293">
        <v>356</v>
      </c>
      <c r="P293">
        <v>5.2999999999999999E-2</v>
      </c>
      <c r="Q293">
        <v>4.8000000000000001E-2</v>
      </c>
      <c r="R293">
        <v>-52</v>
      </c>
      <c r="S293" t="s">
        <v>641</v>
      </c>
      <c r="T293">
        <v>27.17</v>
      </c>
      <c r="U293">
        <v>0</v>
      </c>
      <c r="V293">
        <v>0</v>
      </c>
      <c r="W293">
        <v>0</v>
      </c>
      <c r="X293">
        <v>0</v>
      </c>
      <c r="Y293">
        <v>6.0000000000000001E-3</v>
      </c>
      <c r="Z293">
        <v>0.99399999999999999</v>
      </c>
    </row>
    <row r="294" spans="1:26" x14ac:dyDescent="0.25">
      <c r="A294" t="s">
        <v>338</v>
      </c>
      <c r="B294">
        <v>718</v>
      </c>
      <c r="C294" t="s">
        <v>640</v>
      </c>
      <c r="D294">
        <v>86.6</v>
      </c>
      <c r="E294">
        <v>0.5</v>
      </c>
      <c r="F294">
        <v>433000</v>
      </c>
      <c r="G294">
        <v>0.114</v>
      </c>
      <c r="H294">
        <v>11</v>
      </c>
      <c r="I294">
        <v>3806894.3</v>
      </c>
      <c r="J294">
        <v>446</v>
      </c>
      <c r="K294">
        <v>0.11700000000000001</v>
      </c>
      <c r="L294">
        <v>30.3</v>
      </c>
      <c r="M294">
        <v>416</v>
      </c>
      <c r="N294">
        <v>0.109</v>
      </c>
      <c r="O294">
        <v>240</v>
      </c>
      <c r="P294">
        <v>5.2999999999999999E-2</v>
      </c>
      <c r="Q294">
        <v>4.8000000000000001E-2</v>
      </c>
      <c r="R294">
        <v>176</v>
      </c>
      <c r="S294" t="s">
        <v>641</v>
      </c>
      <c r="T294">
        <v>23.91</v>
      </c>
      <c r="U294">
        <v>0</v>
      </c>
      <c r="V294">
        <v>0.112</v>
      </c>
      <c r="W294">
        <v>0</v>
      </c>
      <c r="X294">
        <v>0</v>
      </c>
      <c r="Y294">
        <v>6.0000000000000001E-3</v>
      </c>
      <c r="Z294">
        <v>0.88200000000000001</v>
      </c>
    </row>
    <row r="295" spans="1:26" x14ac:dyDescent="0.25">
      <c r="A295" t="s">
        <v>225</v>
      </c>
      <c r="B295">
        <v>512</v>
      </c>
      <c r="C295" t="s">
        <v>640</v>
      </c>
      <c r="D295">
        <v>82.6</v>
      </c>
      <c r="E295">
        <v>2.99</v>
      </c>
      <c r="F295">
        <v>2469740</v>
      </c>
      <c r="G295">
        <v>5.8999999999999997E-2</v>
      </c>
      <c r="H295">
        <v>9</v>
      </c>
      <c r="I295">
        <v>42028704.700000003</v>
      </c>
      <c r="J295">
        <v>2699</v>
      </c>
      <c r="K295">
        <v>6.4000000000000001E-2</v>
      </c>
      <c r="L295">
        <v>23.5</v>
      </c>
      <c r="M295">
        <v>2675</v>
      </c>
      <c r="N295">
        <v>6.4000000000000001E-2</v>
      </c>
      <c r="O295">
        <v>2580</v>
      </c>
      <c r="P295">
        <v>5.2999999999999999E-2</v>
      </c>
      <c r="Q295">
        <v>4.8000000000000001E-2</v>
      </c>
      <c r="R295">
        <v>96</v>
      </c>
      <c r="S295" t="s">
        <v>641</v>
      </c>
      <c r="T295">
        <v>75.7</v>
      </c>
      <c r="U295">
        <v>0</v>
      </c>
      <c r="V295">
        <v>0</v>
      </c>
      <c r="W295">
        <v>0</v>
      </c>
      <c r="X295">
        <v>0.02</v>
      </c>
      <c r="Y295">
        <v>0.16</v>
      </c>
      <c r="Z295">
        <v>0.82</v>
      </c>
    </row>
    <row r="296" spans="1:26" x14ac:dyDescent="0.25">
      <c r="A296" t="s">
        <v>470</v>
      </c>
      <c r="B296">
        <v>1000</v>
      </c>
      <c r="C296" t="s">
        <v>640</v>
      </c>
      <c r="D296">
        <v>44.9</v>
      </c>
      <c r="E296">
        <v>2.29</v>
      </c>
      <c r="F296">
        <v>1028210</v>
      </c>
      <c r="G296">
        <v>2.5999999999999999E-2</v>
      </c>
      <c r="H296">
        <v>9</v>
      </c>
      <c r="I296">
        <v>39923705.899999999</v>
      </c>
      <c r="J296">
        <v>2511</v>
      </c>
      <c r="K296">
        <v>6.3E-2</v>
      </c>
      <c r="L296">
        <v>29.4</v>
      </c>
      <c r="M296">
        <v>2482</v>
      </c>
      <c r="N296">
        <v>6.2E-2</v>
      </c>
      <c r="O296">
        <v>2385</v>
      </c>
      <c r="P296">
        <v>5.2999999999999999E-2</v>
      </c>
      <c r="Q296">
        <v>4.8000000000000001E-2</v>
      </c>
      <c r="R296">
        <v>97</v>
      </c>
      <c r="S296" t="s">
        <v>641</v>
      </c>
      <c r="T296">
        <v>69.63</v>
      </c>
      <c r="U296">
        <v>0</v>
      </c>
      <c r="V296">
        <v>0</v>
      </c>
      <c r="W296">
        <v>0</v>
      </c>
      <c r="X296">
        <v>2.3E-2</v>
      </c>
      <c r="Y296">
        <v>0.108</v>
      </c>
      <c r="Z296">
        <v>0.87</v>
      </c>
    </row>
    <row r="297" spans="1:26" x14ac:dyDescent="0.25">
      <c r="A297" t="s">
        <v>226</v>
      </c>
      <c r="B297">
        <v>513</v>
      </c>
      <c r="C297" t="s">
        <v>640</v>
      </c>
      <c r="D297">
        <v>91.8</v>
      </c>
      <c r="E297">
        <v>2.73</v>
      </c>
      <c r="F297">
        <v>2506140</v>
      </c>
      <c r="G297">
        <v>5.0000000000000001E-3</v>
      </c>
      <c r="H297">
        <v>9</v>
      </c>
      <c r="I297">
        <v>467803660.10000002</v>
      </c>
      <c r="J297">
        <v>28329</v>
      </c>
      <c r="K297">
        <v>6.0999999999999999E-2</v>
      </c>
      <c r="L297">
        <v>222.3</v>
      </c>
      <c r="M297">
        <v>28106</v>
      </c>
      <c r="N297">
        <v>0.06</v>
      </c>
      <c r="O297">
        <v>27076</v>
      </c>
      <c r="P297">
        <v>3.1E-2</v>
      </c>
      <c r="Q297">
        <v>4.8000000000000001E-2</v>
      </c>
      <c r="R297">
        <v>1030</v>
      </c>
      <c r="S297" t="s">
        <v>641</v>
      </c>
      <c r="T297">
        <v>1074.3499999999999</v>
      </c>
      <c r="U297">
        <v>0</v>
      </c>
      <c r="V297">
        <v>4.1000000000000002E-2</v>
      </c>
      <c r="W297">
        <v>0</v>
      </c>
      <c r="X297">
        <v>0.02</v>
      </c>
      <c r="Y297">
        <v>7.1999999999999995E-2</v>
      </c>
      <c r="Z297">
        <v>0.86699999999999999</v>
      </c>
    </row>
    <row r="298" spans="1:26" x14ac:dyDescent="0.25">
      <c r="A298" t="s">
        <v>431</v>
      </c>
      <c r="B298">
        <v>884</v>
      </c>
      <c r="C298" t="s">
        <v>640</v>
      </c>
      <c r="D298">
        <v>5.0999999999999996</v>
      </c>
      <c r="E298">
        <v>1</v>
      </c>
      <c r="F298">
        <v>51000</v>
      </c>
      <c r="G298">
        <v>0.30499999999999999</v>
      </c>
      <c r="H298">
        <v>9</v>
      </c>
      <c r="I298">
        <v>167335.79999999999</v>
      </c>
      <c r="J298">
        <v>14</v>
      </c>
      <c r="K298">
        <v>8.1000000000000003E-2</v>
      </c>
      <c r="L298">
        <v>0.1</v>
      </c>
      <c r="M298">
        <v>14</v>
      </c>
      <c r="N298">
        <v>8.4000000000000005E-2</v>
      </c>
      <c r="O298">
        <v>11</v>
      </c>
      <c r="P298">
        <v>5.2999999999999999E-2</v>
      </c>
      <c r="Q298">
        <v>4.8000000000000001E-2</v>
      </c>
      <c r="R298">
        <v>2</v>
      </c>
      <c r="S298" t="s">
        <v>641</v>
      </c>
      <c r="T298">
        <v>0.64</v>
      </c>
      <c r="U298">
        <v>1</v>
      </c>
      <c r="V298">
        <v>0</v>
      </c>
      <c r="W298">
        <v>0</v>
      </c>
      <c r="X298">
        <v>0</v>
      </c>
      <c r="Y298">
        <v>0</v>
      </c>
      <c r="Z298">
        <v>1</v>
      </c>
    </row>
    <row r="299" spans="1:26" x14ac:dyDescent="0.25">
      <c r="A299" t="s">
        <v>374</v>
      </c>
      <c r="B299">
        <v>777</v>
      </c>
      <c r="C299" t="s">
        <v>640</v>
      </c>
      <c r="D299">
        <v>286.8</v>
      </c>
      <c r="E299">
        <v>3.07</v>
      </c>
      <c r="F299">
        <v>8804760</v>
      </c>
      <c r="G299">
        <v>0.97499999999999998</v>
      </c>
      <c r="H299">
        <v>10</v>
      </c>
      <c r="I299">
        <v>9029531</v>
      </c>
      <c r="J299">
        <v>923</v>
      </c>
      <c r="K299">
        <v>0.10199999999999999</v>
      </c>
      <c r="L299">
        <v>21.2</v>
      </c>
      <c r="M299">
        <v>902</v>
      </c>
      <c r="N299">
        <v>0.1</v>
      </c>
      <c r="O299">
        <v>643</v>
      </c>
      <c r="P299">
        <v>3.1E-2</v>
      </c>
      <c r="Q299">
        <v>4.53E-2</v>
      </c>
      <c r="R299">
        <v>259</v>
      </c>
      <c r="S299" t="s">
        <v>641</v>
      </c>
      <c r="T299">
        <v>35.56</v>
      </c>
      <c r="U299">
        <v>0</v>
      </c>
      <c r="V299">
        <v>0</v>
      </c>
      <c r="W299">
        <v>0</v>
      </c>
      <c r="X299">
        <v>0</v>
      </c>
      <c r="Y299">
        <v>0.187</v>
      </c>
      <c r="Z299">
        <v>0.81299999999999994</v>
      </c>
    </row>
    <row r="300" spans="1:26" x14ac:dyDescent="0.25">
      <c r="A300" t="s">
        <v>146</v>
      </c>
      <c r="B300">
        <v>357</v>
      </c>
      <c r="C300" t="s">
        <v>640</v>
      </c>
      <c r="D300">
        <v>69.2</v>
      </c>
      <c r="E300">
        <v>0.65</v>
      </c>
      <c r="F300">
        <v>449800.00000000006</v>
      </c>
      <c r="G300">
        <v>0.05</v>
      </c>
      <c r="H300">
        <v>9</v>
      </c>
      <c r="I300">
        <v>8989751.0999999996</v>
      </c>
      <c r="J300">
        <v>392</v>
      </c>
      <c r="K300">
        <v>4.3999999999999997E-2</v>
      </c>
      <c r="L300">
        <v>18.7</v>
      </c>
      <c r="M300">
        <v>373</v>
      </c>
      <c r="N300">
        <v>4.1000000000000002E-2</v>
      </c>
      <c r="O300">
        <v>548</v>
      </c>
      <c r="P300">
        <v>6.0999999999999999E-2</v>
      </c>
      <c r="Q300">
        <v>4.8000000000000001E-2</v>
      </c>
      <c r="R300">
        <v>0</v>
      </c>
      <c r="S300" t="s">
        <v>641</v>
      </c>
      <c r="T300">
        <v>19.420000000000002</v>
      </c>
      <c r="U300">
        <v>0</v>
      </c>
      <c r="V300">
        <v>0</v>
      </c>
      <c r="W300">
        <v>0</v>
      </c>
      <c r="X300">
        <v>0</v>
      </c>
      <c r="Y300">
        <v>0</v>
      </c>
      <c r="Z300">
        <v>1</v>
      </c>
    </row>
    <row r="301" spans="1:26" x14ac:dyDescent="0.25">
      <c r="A301" t="s">
        <v>339</v>
      </c>
      <c r="B301">
        <v>719</v>
      </c>
      <c r="C301" t="s">
        <v>640</v>
      </c>
      <c r="D301">
        <v>3</v>
      </c>
      <c r="E301">
        <v>1.5</v>
      </c>
      <c r="F301">
        <v>45000</v>
      </c>
      <c r="G301">
        <v>0.255</v>
      </c>
      <c r="H301">
        <v>9</v>
      </c>
      <c r="I301">
        <v>176366.8</v>
      </c>
      <c r="J301">
        <v>16</v>
      </c>
      <c r="K301">
        <v>8.8999999999999996E-2</v>
      </c>
      <c r="L301">
        <v>0.1</v>
      </c>
      <c r="M301">
        <v>16</v>
      </c>
      <c r="N301">
        <v>9.0999999999999998E-2</v>
      </c>
      <c r="O301">
        <v>12</v>
      </c>
      <c r="P301">
        <v>5.2999999999999999E-2</v>
      </c>
      <c r="Q301">
        <v>4.8000000000000001E-2</v>
      </c>
      <c r="R301">
        <v>0</v>
      </c>
      <c r="S301" t="s">
        <v>641</v>
      </c>
      <c r="T301">
        <v>0.81</v>
      </c>
      <c r="U301">
        <v>0</v>
      </c>
      <c r="V301">
        <v>0</v>
      </c>
      <c r="W301">
        <v>0</v>
      </c>
      <c r="X301">
        <v>0</v>
      </c>
      <c r="Y301">
        <v>0</v>
      </c>
      <c r="Z301">
        <v>1</v>
      </c>
    </row>
    <row r="302" spans="1:26" x14ac:dyDescent="0.25">
      <c r="A302" t="s">
        <v>227</v>
      </c>
      <c r="B302">
        <v>515</v>
      </c>
      <c r="C302" t="s">
        <v>640</v>
      </c>
      <c r="D302">
        <v>21.2</v>
      </c>
      <c r="E302">
        <v>2.2200000000000002</v>
      </c>
      <c r="F302">
        <v>470640</v>
      </c>
      <c r="G302">
        <v>0.41399999999999998</v>
      </c>
      <c r="H302">
        <v>9</v>
      </c>
      <c r="I302">
        <v>1137837.3999999999</v>
      </c>
      <c r="J302">
        <v>216</v>
      </c>
      <c r="K302">
        <v>0.19</v>
      </c>
      <c r="L302">
        <v>0.4</v>
      </c>
      <c r="M302">
        <v>216</v>
      </c>
      <c r="N302">
        <v>0.19</v>
      </c>
      <c r="O302">
        <v>78</v>
      </c>
      <c r="P302">
        <v>5.2999999999999999E-2</v>
      </c>
      <c r="Q302">
        <v>4.8000000000000001E-2</v>
      </c>
      <c r="R302">
        <v>138</v>
      </c>
      <c r="S302" t="s">
        <v>641</v>
      </c>
      <c r="T302">
        <v>4.1900000000000004</v>
      </c>
      <c r="U302">
        <v>0</v>
      </c>
      <c r="V302">
        <v>0</v>
      </c>
      <c r="W302">
        <v>0</v>
      </c>
      <c r="X302">
        <v>0</v>
      </c>
      <c r="Y302">
        <v>0.73399999999999999</v>
      </c>
      <c r="Z302">
        <v>0.26600000000000001</v>
      </c>
    </row>
    <row r="303" spans="1:26" x14ac:dyDescent="0.25">
      <c r="A303" t="s">
        <v>228</v>
      </c>
      <c r="B303">
        <v>516</v>
      </c>
      <c r="C303" t="s">
        <v>640</v>
      </c>
      <c r="D303">
        <v>758.3</v>
      </c>
      <c r="E303">
        <v>7.55</v>
      </c>
      <c r="F303">
        <v>57251650</v>
      </c>
      <c r="G303">
        <v>1.675</v>
      </c>
      <c r="H303">
        <v>10</v>
      </c>
      <c r="I303">
        <v>34183963.399999999</v>
      </c>
      <c r="J303">
        <v>4248</v>
      </c>
      <c r="K303">
        <v>0.124</v>
      </c>
      <c r="L303">
        <v>145.30000000000001</v>
      </c>
      <c r="M303">
        <v>4103</v>
      </c>
      <c r="N303">
        <v>0.12</v>
      </c>
      <c r="O303">
        <v>2577</v>
      </c>
      <c r="P303">
        <v>3.1E-2</v>
      </c>
      <c r="Q303">
        <v>4.53E-2</v>
      </c>
      <c r="R303">
        <v>1526</v>
      </c>
      <c r="S303" t="s">
        <v>641</v>
      </c>
      <c r="T303">
        <v>97.47</v>
      </c>
      <c r="U303">
        <v>0</v>
      </c>
      <c r="V303">
        <v>6.9000000000000006E-2</v>
      </c>
      <c r="W303">
        <v>0</v>
      </c>
      <c r="X303">
        <v>1.6E-2</v>
      </c>
      <c r="Y303">
        <v>7.6999999999999999E-2</v>
      </c>
      <c r="Z303">
        <v>0.83699999999999997</v>
      </c>
    </row>
    <row r="304" spans="1:26" x14ac:dyDescent="0.25">
      <c r="A304" t="s">
        <v>313</v>
      </c>
      <c r="B304">
        <v>676</v>
      </c>
      <c r="C304" t="s">
        <v>640</v>
      </c>
      <c r="D304">
        <v>192.8</v>
      </c>
      <c r="E304">
        <v>2.63</v>
      </c>
      <c r="F304">
        <v>5070640</v>
      </c>
      <c r="G304">
        <v>1.46</v>
      </c>
      <c r="H304">
        <v>9</v>
      </c>
      <c r="I304">
        <v>3472435.5</v>
      </c>
      <c r="J304">
        <v>209</v>
      </c>
      <c r="K304">
        <v>0.06</v>
      </c>
      <c r="L304">
        <v>40.200000000000003</v>
      </c>
      <c r="M304">
        <v>169</v>
      </c>
      <c r="N304">
        <v>4.9000000000000002E-2</v>
      </c>
      <c r="O304">
        <v>265</v>
      </c>
      <c r="P304">
        <v>5.2999999999999999E-2</v>
      </c>
      <c r="Q304">
        <v>4.8000000000000001E-2</v>
      </c>
      <c r="R304">
        <v>-96</v>
      </c>
      <c r="S304" t="s">
        <v>641</v>
      </c>
      <c r="T304">
        <v>24.59</v>
      </c>
      <c r="U304">
        <v>1</v>
      </c>
      <c r="V304">
        <v>0</v>
      </c>
      <c r="W304">
        <v>0</v>
      </c>
      <c r="X304">
        <v>0</v>
      </c>
      <c r="Y304">
        <v>6.9000000000000006E-2</v>
      </c>
      <c r="Z304">
        <v>0.93100000000000005</v>
      </c>
    </row>
    <row r="305" spans="1:26" x14ac:dyDescent="0.25">
      <c r="A305" t="s">
        <v>678</v>
      </c>
      <c r="B305">
        <v>2103</v>
      </c>
      <c r="C305" t="s">
        <v>640</v>
      </c>
      <c r="D305">
        <v>7</v>
      </c>
      <c r="E305">
        <v>0.5</v>
      </c>
      <c r="F305">
        <v>35000</v>
      </c>
      <c r="G305">
        <v>2.1000000000000001E-2</v>
      </c>
      <c r="H305">
        <v>17</v>
      </c>
      <c r="I305">
        <v>1689512.6</v>
      </c>
      <c r="J305">
        <v>204</v>
      </c>
      <c r="K305">
        <v>0.121</v>
      </c>
      <c r="L305">
        <v>23.7</v>
      </c>
      <c r="M305">
        <v>181</v>
      </c>
      <c r="N305">
        <v>0.107</v>
      </c>
      <c r="O305" t="s">
        <v>2352</v>
      </c>
      <c r="P305">
        <v>2.9000000000000001E-2</v>
      </c>
      <c r="Q305">
        <v>2.9000000000000001E-2</v>
      </c>
      <c r="R305">
        <v>0</v>
      </c>
      <c r="S305" t="s">
        <v>641</v>
      </c>
      <c r="T305">
        <v>8.01</v>
      </c>
      <c r="U305">
        <v>0</v>
      </c>
      <c r="V305">
        <v>0</v>
      </c>
      <c r="W305">
        <v>0</v>
      </c>
      <c r="X305">
        <v>0</v>
      </c>
      <c r="Y305">
        <v>0</v>
      </c>
      <c r="Z305">
        <v>1</v>
      </c>
    </row>
    <row r="306" spans="1:26" x14ac:dyDescent="0.25">
      <c r="A306" t="s">
        <v>659</v>
      </c>
      <c r="B306">
        <v>720</v>
      </c>
      <c r="C306" t="s">
        <v>640</v>
      </c>
      <c r="D306">
        <v>45.2</v>
      </c>
      <c r="E306">
        <v>0.35</v>
      </c>
      <c r="F306">
        <v>158200</v>
      </c>
      <c r="G306">
        <v>0.10100000000000001</v>
      </c>
      <c r="H306">
        <v>13</v>
      </c>
      <c r="I306">
        <v>1561886.5</v>
      </c>
      <c r="J306">
        <v>145</v>
      </c>
      <c r="K306">
        <v>9.2999999999999999E-2</v>
      </c>
      <c r="L306">
        <v>5.3</v>
      </c>
      <c r="M306">
        <v>140</v>
      </c>
      <c r="N306">
        <v>0.09</v>
      </c>
      <c r="O306">
        <v>106</v>
      </c>
      <c r="P306">
        <v>6.0999999999999999E-2</v>
      </c>
      <c r="Q306">
        <v>5.4100000000000002E-2</v>
      </c>
      <c r="R306">
        <v>0</v>
      </c>
      <c r="S306" t="s">
        <v>641</v>
      </c>
      <c r="T306">
        <v>10.54</v>
      </c>
      <c r="U306">
        <v>0</v>
      </c>
      <c r="V306">
        <v>0</v>
      </c>
      <c r="W306">
        <v>0</v>
      </c>
      <c r="X306">
        <v>0</v>
      </c>
      <c r="Y306">
        <v>0.13800000000000001</v>
      </c>
      <c r="Z306">
        <v>0.86199999999999999</v>
      </c>
    </row>
    <row r="307" spans="1:26" x14ac:dyDescent="0.25">
      <c r="A307" t="s">
        <v>666</v>
      </c>
      <c r="B307">
        <v>887</v>
      </c>
      <c r="C307" t="s">
        <v>640</v>
      </c>
      <c r="D307">
        <v>10.1</v>
      </c>
      <c r="E307">
        <v>2.2000000000000002</v>
      </c>
      <c r="F307">
        <v>222200.00000000003</v>
      </c>
      <c r="G307">
        <v>0.39700000000000002</v>
      </c>
      <c r="H307">
        <v>9</v>
      </c>
      <c r="I307">
        <v>559206.6</v>
      </c>
      <c r="J307">
        <v>49</v>
      </c>
      <c r="K307">
        <v>8.7999999999999995E-2</v>
      </c>
      <c r="L307">
        <v>16.2</v>
      </c>
      <c r="M307">
        <v>33</v>
      </c>
      <c r="N307">
        <v>5.8999999999999997E-2</v>
      </c>
      <c r="O307">
        <v>38</v>
      </c>
      <c r="P307">
        <v>5.2999999999999999E-2</v>
      </c>
      <c r="Q307">
        <v>4.8000000000000001E-2</v>
      </c>
      <c r="R307">
        <v>-5</v>
      </c>
      <c r="S307" t="s">
        <v>641</v>
      </c>
      <c r="T307">
        <v>3.63</v>
      </c>
      <c r="U307">
        <v>0</v>
      </c>
      <c r="V307">
        <v>0</v>
      </c>
      <c r="W307">
        <v>0</v>
      </c>
      <c r="X307">
        <v>0</v>
      </c>
      <c r="Y307">
        <v>0</v>
      </c>
      <c r="Z307">
        <v>1</v>
      </c>
    </row>
    <row r="308" spans="1:26" x14ac:dyDescent="0.25">
      <c r="A308" t="s">
        <v>433</v>
      </c>
      <c r="B308">
        <v>888</v>
      </c>
      <c r="C308" t="s">
        <v>640</v>
      </c>
      <c r="D308">
        <v>6</v>
      </c>
      <c r="E308">
        <v>0.45</v>
      </c>
      <c r="F308">
        <v>27000</v>
      </c>
      <c r="G308">
        <v>0.32200000000000001</v>
      </c>
      <c r="H308">
        <v>11</v>
      </c>
      <c r="I308">
        <v>83730.7</v>
      </c>
      <c r="J308">
        <v>4.9000000000000004</v>
      </c>
      <c r="K308">
        <v>5.8000000000000003E-2</v>
      </c>
      <c r="L308">
        <v>0.2</v>
      </c>
      <c r="M308">
        <v>4.7</v>
      </c>
      <c r="N308">
        <v>5.6000000000000001E-2</v>
      </c>
      <c r="O308">
        <v>5.6</v>
      </c>
      <c r="P308">
        <v>5.2999999999999999E-2</v>
      </c>
      <c r="Q308">
        <v>4.8000000000000001E-2</v>
      </c>
      <c r="R308">
        <v>-0.9</v>
      </c>
      <c r="S308" t="s">
        <v>641</v>
      </c>
      <c r="T308">
        <v>0.53</v>
      </c>
      <c r="U308">
        <v>0</v>
      </c>
      <c r="V308">
        <v>0</v>
      </c>
      <c r="W308">
        <v>0</v>
      </c>
      <c r="X308">
        <v>0</v>
      </c>
      <c r="Y308">
        <v>0</v>
      </c>
      <c r="Z308">
        <v>1</v>
      </c>
    </row>
    <row r="309" spans="1:26" x14ac:dyDescent="0.25">
      <c r="A309" t="s">
        <v>375</v>
      </c>
      <c r="B309">
        <v>779</v>
      </c>
      <c r="C309" t="s">
        <v>640</v>
      </c>
      <c r="D309">
        <v>1.6</v>
      </c>
      <c r="E309">
        <v>0.66</v>
      </c>
      <c r="F309">
        <v>10560</v>
      </c>
      <c r="G309">
        <v>1.4E-2</v>
      </c>
      <c r="H309">
        <v>13</v>
      </c>
      <c r="I309">
        <v>765866.9</v>
      </c>
      <c r="J309">
        <v>132</v>
      </c>
      <c r="K309">
        <v>0.17299999999999999</v>
      </c>
      <c r="L309">
        <v>4.7</v>
      </c>
      <c r="M309">
        <v>128</v>
      </c>
      <c r="N309">
        <v>0.16700000000000001</v>
      </c>
      <c r="O309">
        <v>49</v>
      </c>
      <c r="P309">
        <v>6.0999999999999999E-2</v>
      </c>
      <c r="Q309">
        <v>5.4100000000000002E-2</v>
      </c>
      <c r="R309">
        <v>79</v>
      </c>
      <c r="S309" t="s">
        <v>641</v>
      </c>
      <c r="T309">
        <v>6.18</v>
      </c>
      <c r="U309">
        <v>0</v>
      </c>
      <c r="V309">
        <v>0</v>
      </c>
      <c r="W309">
        <v>0</v>
      </c>
      <c r="X309">
        <v>0</v>
      </c>
      <c r="Y309">
        <v>0.6</v>
      </c>
      <c r="Z309">
        <v>0.4</v>
      </c>
    </row>
    <row r="310" spans="1:26" x14ac:dyDescent="0.25">
      <c r="A310" t="s">
        <v>50</v>
      </c>
      <c r="B310">
        <v>146</v>
      </c>
      <c r="C310" t="s">
        <v>640</v>
      </c>
      <c r="D310">
        <v>168.7</v>
      </c>
      <c r="E310">
        <v>1.55</v>
      </c>
      <c r="F310">
        <v>2614850</v>
      </c>
      <c r="G310">
        <v>0.112</v>
      </c>
      <c r="H310">
        <v>9</v>
      </c>
      <c r="I310">
        <v>23433790.399999999</v>
      </c>
      <c r="J310">
        <v>2848</v>
      </c>
      <c r="K310">
        <v>0.122</v>
      </c>
      <c r="L310">
        <v>64.3</v>
      </c>
      <c r="M310">
        <v>2783</v>
      </c>
      <c r="N310">
        <v>0.11899999999999999</v>
      </c>
      <c r="O310">
        <v>1480</v>
      </c>
      <c r="P310">
        <v>5.2999999999999999E-2</v>
      </c>
      <c r="Q310">
        <v>4.8000000000000001E-2</v>
      </c>
      <c r="R310">
        <v>0</v>
      </c>
      <c r="S310" t="s">
        <v>641</v>
      </c>
      <c r="T310">
        <v>48.97</v>
      </c>
      <c r="U310">
        <v>0</v>
      </c>
      <c r="V310">
        <v>0</v>
      </c>
      <c r="W310">
        <v>0</v>
      </c>
      <c r="X310">
        <v>0</v>
      </c>
      <c r="Y310">
        <v>1.4E-2</v>
      </c>
      <c r="Z310">
        <v>0.98599999999999999</v>
      </c>
    </row>
    <row r="311" spans="1:26" x14ac:dyDescent="0.25">
      <c r="A311" t="s">
        <v>229</v>
      </c>
      <c r="B311">
        <v>517</v>
      </c>
      <c r="C311" t="s">
        <v>640</v>
      </c>
      <c r="D311">
        <v>20.3</v>
      </c>
      <c r="E311">
        <v>6.8</v>
      </c>
      <c r="F311">
        <v>1380400</v>
      </c>
      <c r="G311">
        <v>3.6589999999999998</v>
      </c>
      <c r="H311">
        <v>10</v>
      </c>
      <c r="I311">
        <v>377278.8</v>
      </c>
      <c r="J311">
        <v>37</v>
      </c>
      <c r="K311">
        <v>9.8000000000000004E-2</v>
      </c>
      <c r="L311">
        <v>0</v>
      </c>
      <c r="M311">
        <v>37</v>
      </c>
      <c r="N311">
        <v>9.8000000000000004E-2</v>
      </c>
      <c r="O311">
        <v>31</v>
      </c>
      <c r="P311">
        <v>3.1E-2</v>
      </c>
      <c r="Q311">
        <v>4.53E-2</v>
      </c>
      <c r="R311">
        <v>0</v>
      </c>
      <c r="S311" t="s">
        <v>641</v>
      </c>
      <c r="T311">
        <v>0.71</v>
      </c>
      <c r="U311">
        <v>0</v>
      </c>
      <c r="V311">
        <v>0</v>
      </c>
      <c r="W311">
        <v>0</v>
      </c>
      <c r="X311">
        <v>0</v>
      </c>
      <c r="Y311">
        <v>0</v>
      </c>
      <c r="Z311">
        <v>1</v>
      </c>
    </row>
    <row r="312" spans="1:26" x14ac:dyDescent="0.25">
      <c r="A312" t="s">
        <v>149</v>
      </c>
      <c r="B312">
        <v>366</v>
      </c>
      <c r="C312" t="s">
        <v>640</v>
      </c>
      <c r="D312">
        <v>5.4</v>
      </c>
      <c r="E312">
        <v>0.37</v>
      </c>
      <c r="F312">
        <v>19980</v>
      </c>
      <c r="G312">
        <v>2E-3</v>
      </c>
      <c r="H312">
        <v>11</v>
      </c>
      <c r="I312">
        <v>11290399.300000001</v>
      </c>
      <c r="J312">
        <v>1031</v>
      </c>
      <c r="K312">
        <v>9.0999999999999998E-2</v>
      </c>
      <c r="L312">
        <v>14.4</v>
      </c>
      <c r="M312">
        <v>1017</v>
      </c>
      <c r="N312">
        <v>0.09</v>
      </c>
      <c r="O312">
        <v>646</v>
      </c>
      <c r="P312">
        <v>5.2999999999999999E-2</v>
      </c>
      <c r="Q312">
        <v>4.8000000000000001E-2</v>
      </c>
      <c r="R312">
        <v>371</v>
      </c>
      <c r="S312" t="s">
        <v>641</v>
      </c>
      <c r="T312">
        <v>31.24</v>
      </c>
      <c r="U312">
        <v>0</v>
      </c>
      <c r="V312">
        <v>0</v>
      </c>
      <c r="W312">
        <v>0</v>
      </c>
      <c r="X312">
        <v>0</v>
      </c>
      <c r="Y312">
        <v>3.0000000000000001E-3</v>
      </c>
      <c r="Z312">
        <v>0.997</v>
      </c>
    </row>
    <row r="313" spans="1:26" x14ac:dyDescent="0.25">
      <c r="A313" t="s">
        <v>230</v>
      </c>
      <c r="B313">
        <v>722</v>
      </c>
      <c r="C313" t="s">
        <v>640</v>
      </c>
      <c r="D313">
        <v>2.8</v>
      </c>
      <c r="E313">
        <v>0.9</v>
      </c>
      <c r="F313">
        <v>25200</v>
      </c>
      <c r="G313">
        <v>6.9000000000000006E-2</v>
      </c>
      <c r="H313">
        <v>13</v>
      </c>
      <c r="I313">
        <v>362837.2</v>
      </c>
      <c r="J313">
        <v>52</v>
      </c>
      <c r="K313">
        <v>0.14199999999999999</v>
      </c>
      <c r="L313">
        <v>0.1</v>
      </c>
      <c r="M313">
        <v>51</v>
      </c>
      <c r="N313">
        <v>0.14099999999999999</v>
      </c>
      <c r="O313">
        <v>24</v>
      </c>
      <c r="P313">
        <v>6.0999999999999999E-2</v>
      </c>
      <c r="Q313">
        <v>5.4100000000000002E-2</v>
      </c>
      <c r="R313">
        <v>0</v>
      </c>
      <c r="S313" t="s">
        <v>641</v>
      </c>
      <c r="T313">
        <v>1.68</v>
      </c>
      <c r="U313">
        <v>0</v>
      </c>
      <c r="V313">
        <v>0</v>
      </c>
      <c r="W313">
        <v>0</v>
      </c>
      <c r="X313">
        <v>0</v>
      </c>
      <c r="Y313">
        <v>0.79200000000000004</v>
      </c>
      <c r="Z313">
        <v>0.20799999999999999</v>
      </c>
    </row>
    <row r="314" spans="1:26" x14ac:dyDescent="0.25">
      <c r="A314" t="s">
        <v>453</v>
      </c>
      <c r="B314">
        <v>927</v>
      </c>
      <c r="C314" t="s">
        <v>640</v>
      </c>
      <c r="D314">
        <v>6.5</v>
      </c>
      <c r="E314">
        <v>1.95</v>
      </c>
      <c r="F314">
        <v>126749.99999999999</v>
      </c>
      <c r="G314">
        <v>0.39900000000000002</v>
      </c>
      <c r="H314">
        <v>9</v>
      </c>
      <c r="I314">
        <v>317647.8</v>
      </c>
      <c r="J314">
        <v>35</v>
      </c>
      <c r="K314">
        <v>0.111</v>
      </c>
      <c r="L314">
        <v>1.6</v>
      </c>
      <c r="M314">
        <v>34</v>
      </c>
      <c r="N314">
        <v>0.107</v>
      </c>
      <c r="O314">
        <v>22</v>
      </c>
      <c r="P314">
        <v>5.2999999999999999E-2</v>
      </c>
      <c r="Q314">
        <v>4.8000000000000001E-2</v>
      </c>
      <c r="R314">
        <v>12</v>
      </c>
      <c r="S314" t="s">
        <v>641</v>
      </c>
      <c r="T314">
        <v>1.07</v>
      </c>
      <c r="U314">
        <v>0</v>
      </c>
      <c r="V314">
        <v>0</v>
      </c>
      <c r="W314">
        <v>0</v>
      </c>
      <c r="X314">
        <v>0</v>
      </c>
      <c r="Y314">
        <v>0</v>
      </c>
      <c r="Z314">
        <v>1</v>
      </c>
    </row>
    <row r="315" spans="1:26" x14ac:dyDescent="0.25">
      <c r="A315" t="s">
        <v>340</v>
      </c>
      <c r="B315">
        <v>723</v>
      </c>
      <c r="C315" t="s">
        <v>640</v>
      </c>
      <c r="D315">
        <v>32.6</v>
      </c>
      <c r="E315">
        <v>0.73</v>
      </c>
      <c r="F315">
        <v>237980.00000000003</v>
      </c>
      <c r="G315">
        <v>1.7999999999999999E-2</v>
      </c>
      <c r="H315">
        <v>9</v>
      </c>
      <c r="I315">
        <v>13137340.800000001</v>
      </c>
      <c r="J315">
        <v>2815</v>
      </c>
      <c r="K315">
        <v>0.214</v>
      </c>
      <c r="L315">
        <v>1227.5</v>
      </c>
      <c r="M315">
        <v>1588</v>
      </c>
      <c r="N315">
        <v>0.121</v>
      </c>
      <c r="O315">
        <v>777</v>
      </c>
      <c r="P315">
        <v>5.2999999999999999E-2</v>
      </c>
      <c r="Q315">
        <v>4.8000000000000001E-2</v>
      </c>
      <c r="R315">
        <v>0</v>
      </c>
      <c r="S315" t="s">
        <v>641</v>
      </c>
      <c r="T315">
        <v>41.88</v>
      </c>
      <c r="U315">
        <v>0</v>
      </c>
      <c r="V315">
        <v>0.33</v>
      </c>
      <c r="W315">
        <v>0</v>
      </c>
      <c r="X315">
        <v>0</v>
      </c>
      <c r="Y315">
        <v>0.47599999999999998</v>
      </c>
      <c r="Z315">
        <v>0.19500000000000001</v>
      </c>
    </row>
    <row r="316" spans="1:26" x14ac:dyDescent="0.25">
      <c r="A316" t="s">
        <v>51</v>
      </c>
      <c r="B316">
        <v>147</v>
      </c>
      <c r="C316" t="s">
        <v>640</v>
      </c>
      <c r="D316">
        <v>60.3</v>
      </c>
      <c r="E316">
        <v>0.56000000000000005</v>
      </c>
      <c r="F316">
        <v>337680</v>
      </c>
      <c r="G316">
        <v>0.03</v>
      </c>
      <c r="H316">
        <v>11</v>
      </c>
      <c r="I316">
        <v>11418863.6</v>
      </c>
      <c r="J316">
        <v>1358</v>
      </c>
      <c r="K316">
        <v>0.11899999999999999</v>
      </c>
      <c r="L316">
        <v>65.8</v>
      </c>
      <c r="M316">
        <v>1292</v>
      </c>
      <c r="N316">
        <v>0.113</v>
      </c>
      <c r="O316">
        <v>684</v>
      </c>
      <c r="P316">
        <v>5.2999999999999999E-2</v>
      </c>
      <c r="Q316">
        <v>4.8000000000000001E-2</v>
      </c>
      <c r="R316">
        <v>0</v>
      </c>
      <c r="S316" t="s">
        <v>641</v>
      </c>
      <c r="T316">
        <v>37.35</v>
      </c>
      <c r="U316">
        <v>0</v>
      </c>
      <c r="V316">
        <v>0</v>
      </c>
      <c r="W316">
        <v>0</v>
      </c>
      <c r="X316">
        <v>0</v>
      </c>
      <c r="Y316">
        <v>3.9E-2</v>
      </c>
      <c r="Z316">
        <v>0.96099999999999997</v>
      </c>
    </row>
    <row r="317" spans="1:26" x14ac:dyDescent="0.25">
      <c r="A317" t="s">
        <v>76</v>
      </c>
      <c r="B317">
        <v>782</v>
      </c>
      <c r="C317" t="s">
        <v>640</v>
      </c>
      <c r="D317">
        <v>2.9</v>
      </c>
      <c r="E317">
        <v>2.0099999999999998</v>
      </c>
      <c r="F317">
        <v>58289.999999999985</v>
      </c>
      <c r="G317">
        <v>0.89500000000000002</v>
      </c>
      <c r="H317">
        <v>5</v>
      </c>
      <c r="I317">
        <v>65131.7</v>
      </c>
      <c r="J317">
        <v>5.5</v>
      </c>
      <c r="K317">
        <v>8.5000000000000006E-2</v>
      </c>
      <c r="L317">
        <v>0</v>
      </c>
      <c r="M317">
        <v>5.5</v>
      </c>
      <c r="N317">
        <v>8.4000000000000005E-2</v>
      </c>
      <c r="O317">
        <v>3.4</v>
      </c>
      <c r="P317">
        <v>2.9000000000000001E-2</v>
      </c>
      <c r="Q317">
        <v>2.9000000000000001E-2</v>
      </c>
      <c r="R317">
        <v>2</v>
      </c>
      <c r="S317" t="s">
        <v>641</v>
      </c>
      <c r="T317">
        <v>0.53</v>
      </c>
      <c r="U317">
        <v>0</v>
      </c>
      <c r="V317">
        <v>0</v>
      </c>
      <c r="W317">
        <v>0</v>
      </c>
      <c r="X317">
        <v>0</v>
      </c>
      <c r="Y317">
        <v>0</v>
      </c>
      <c r="Z317">
        <v>1</v>
      </c>
    </row>
    <row r="318" spans="1:26" x14ac:dyDescent="0.25">
      <c r="A318" t="s">
        <v>434</v>
      </c>
      <c r="B318">
        <v>889</v>
      </c>
      <c r="C318" t="s">
        <v>640</v>
      </c>
      <c r="D318">
        <v>207.7</v>
      </c>
      <c r="E318">
        <v>5.0199999999999996</v>
      </c>
      <c r="F318">
        <v>10426539.999999998</v>
      </c>
      <c r="G318">
        <v>3.8809999999999998</v>
      </c>
      <c r="H318">
        <v>10</v>
      </c>
      <c r="I318">
        <v>2686667</v>
      </c>
      <c r="J318">
        <v>271</v>
      </c>
      <c r="K318">
        <v>0.10100000000000001</v>
      </c>
      <c r="L318">
        <v>24.5</v>
      </c>
      <c r="M318">
        <v>246</v>
      </c>
      <c r="N318">
        <v>9.1999999999999998E-2</v>
      </c>
      <c r="O318">
        <v>225</v>
      </c>
      <c r="P318">
        <v>3.1E-2</v>
      </c>
      <c r="Q318">
        <v>4.53E-2</v>
      </c>
      <c r="R318">
        <v>22</v>
      </c>
      <c r="S318" t="s">
        <v>641</v>
      </c>
      <c r="T318">
        <v>16.86</v>
      </c>
      <c r="U318">
        <v>0</v>
      </c>
      <c r="V318">
        <v>0</v>
      </c>
      <c r="W318">
        <v>0</v>
      </c>
      <c r="X318">
        <v>0</v>
      </c>
      <c r="Y318">
        <v>0.19</v>
      </c>
      <c r="Z318">
        <v>0.81</v>
      </c>
    </row>
    <row r="319" spans="1:26" x14ac:dyDescent="0.25">
      <c r="A319" t="s">
        <v>150</v>
      </c>
      <c r="B319">
        <v>370</v>
      </c>
      <c r="C319" t="s">
        <v>640</v>
      </c>
      <c r="D319">
        <v>50.7</v>
      </c>
      <c r="E319">
        <v>1.06</v>
      </c>
      <c r="F319">
        <v>537420</v>
      </c>
      <c r="G319">
        <v>9.5000000000000001E-2</v>
      </c>
      <c r="H319">
        <v>9</v>
      </c>
      <c r="I319">
        <v>5644718.5</v>
      </c>
      <c r="J319">
        <v>724</v>
      </c>
      <c r="K319">
        <v>0.128</v>
      </c>
      <c r="L319">
        <v>22.2</v>
      </c>
      <c r="M319">
        <v>702</v>
      </c>
      <c r="N319">
        <v>0.124</v>
      </c>
      <c r="O319">
        <v>354</v>
      </c>
      <c r="P319">
        <v>5.2999999999999999E-2</v>
      </c>
      <c r="Q319">
        <v>4.8000000000000001E-2</v>
      </c>
      <c r="R319">
        <v>348</v>
      </c>
      <c r="S319" t="s">
        <v>641</v>
      </c>
      <c r="T319">
        <v>20.05</v>
      </c>
      <c r="U319">
        <v>0</v>
      </c>
      <c r="V319">
        <v>0</v>
      </c>
      <c r="W319">
        <v>0</v>
      </c>
      <c r="X319">
        <v>0</v>
      </c>
      <c r="Y319">
        <v>0</v>
      </c>
      <c r="Z319">
        <v>1</v>
      </c>
    </row>
    <row r="320" spans="1:26" x14ac:dyDescent="0.25">
      <c r="A320" t="s">
        <v>290</v>
      </c>
      <c r="B320">
        <v>622</v>
      </c>
      <c r="C320" t="s">
        <v>640</v>
      </c>
      <c r="D320">
        <v>1636.1</v>
      </c>
      <c r="E320">
        <v>1.41</v>
      </c>
      <c r="F320">
        <v>23069010</v>
      </c>
      <c r="G320">
        <v>0.11</v>
      </c>
      <c r="H320">
        <v>11</v>
      </c>
      <c r="I320">
        <v>210556826.19999999</v>
      </c>
      <c r="J320">
        <v>14019</v>
      </c>
      <c r="K320">
        <v>6.7000000000000004E-2</v>
      </c>
      <c r="L320">
        <v>-239.5</v>
      </c>
      <c r="M320">
        <v>14258</v>
      </c>
      <c r="N320">
        <v>6.8000000000000005E-2</v>
      </c>
      <c r="O320">
        <v>13286</v>
      </c>
      <c r="P320">
        <v>5.2999999999999999E-2</v>
      </c>
      <c r="Q320">
        <v>4.8000000000000001E-2</v>
      </c>
      <c r="R320">
        <v>972</v>
      </c>
      <c r="S320" t="s">
        <v>641</v>
      </c>
      <c r="T320">
        <v>403.38</v>
      </c>
      <c r="U320">
        <v>0</v>
      </c>
      <c r="V320">
        <v>0.02</v>
      </c>
      <c r="W320">
        <v>0</v>
      </c>
      <c r="X320">
        <v>7.6999999999999999E-2</v>
      </c>
      <c r="Y320">
        <v>8.0000000000000002E-3</v>
      </c>
      <c r="Z320">
        <v>0.89400000000000002</v>
      </c>
    </row>
    <row r="321" spans="1:26" x14ac:dyDescent="0.25">
      <c r="A321" t="s">
        <v>52</v>
      </c>
      <c r="B321">
        <v>148</v>
      </c>
      <c r="C321" t="s">
        <v>640</v>
      </c>
      <c r="D321">
        <v>23.6</v>
      </c>
      <c r="E321">
        <v>2.25</v>
      </c>
      <c r="F321">
        <v>531000</v>
      </c>
      <c r="G321">
        <v>2.5000000000000001E-2</v>
      </c>
      <c r="H321">
        <v>9</v>
      </c>
      <c r="I321">
        <v>20985055.699999999</v>
      </c>
      <c r="J321">
        <v>2639</v>
      </c>
      <c r="K321">
        <v>0.126</v>
      </c>
      <c r="L321">
        <v>47</v>
      </c>
      <c r="M321">
        <v>2592</v>
      </c>
      <c r="N321">
        <v>0.124</v>
      </c>
      <c r="O321">
        <v>1253</v>
      </c>
      <c r="P321">
        <v>5.2999999999999999E-2</v>
      </c>
      <c r="Q321">
        <v>4.8000000000000001E-2</v>
      </c>
      <c r="R321">
        <v>1339</v>
      </c>
      <c r="S321" t="s">
        <v>641</v>
      </c>
      <c r="T321">
        <v>48.6</v>
      </c>
      <c r="U321">
        <v>0</v>
      </c>
      <c r="V321">
        <v>0</v>
      </c>
      <c r="W321">
        <v>0</v>
      </c>
      <c r="X321">
        <v>0</v>
      </c>
      <c r="Y321">
        <v>0.13500000000000001</v>
      </c>
      <c r="Z321">
        <v>0.86499999999999999</v>
      </c>
    </row>
    <row r="322" spans="1:26" x14ac:dyDescent="0.25">
      <c r="A322" t="s">
        <v>454</v>
      </c>
      <c r="B322">
        <v>928</v>
      </c>
      <c r="C322" t="s">
        <v>640</v>
      </c>
      <c r="D322">
        <v>6.8</v>
      </c>
      <c r="E322">
        <v>3.38</v>
      </c>
      <c r="F322">
        <v>229839.99999999997</v>
      </c>
      <c r="G322">
        <v>0.35699999999999998</v>
      </c>
      <c r="H322">
        <v>12</v>
      </c>
      <c r="I322">
        <v>643832.30000000005</v>
      </c>
      <c r="J322">
        <v>177</v>
      </c>
      <c r="K322">
        <v>0.27400000000000002</v>
      </c>
      <c r="L322">
        <v>7.2</v>
      </c>
      <c r="M322">
        <v>169</v>
      </c>
      <c r="N322">
        <v>0.26200000000000001</v>
      </c>
      <c r="O322">
        <v>54</v>
      </c>
      <c r="P322">
        <v>5.2999999999999999E-2</v>
      </c>
      <c r="Q322">
        <v>6.7000000000000004E-2</v>
      </c>
      <c r="R322">
        <v>115</v>
      </c>
      <c r="S322" t="s">
        <v>641</v>
      </c>
      <c r="T322">
        <v>3.25</v>
      </c>
      <c r="U322">
        <v>4</v>
      </c>
      <c r="V322">
        <v>0.41399999999999998</v>
      </c>
      <c r="W322">
        <v>0</v>
      </c>
      <c r="X322">
        <v>0</v>
      </c>
      <c r="Y322">
        <v>3.6999999999999998E-2</v>
      </c>
      <c r="Z322">
        <v>0.54900000000000004</v>
      </c>
    </row>
    <row r="323" spans="1:26" x14ac:dyDescent="0.25">
      <c r="A323" t="s">
        <v>53</v>
      </c>
      <c r="B323">
        <v>149</v>
      </c>
      <c r="C323" t="s">
        <v>640</v>
      </c>
      <c r="D323">
        <v>28.8</v>
      </c>
      <c r="E323">
        <v>0.74</v>
      </c>
      <c r="F323">
        <v>213120</v>
      </c>
      <c r="G323">
        <v>7.0000000000000001E-3</v>
      </c>
      <c r="H323">
        <v>9</v>
      </c>
      <c r="I323">
        <v>28553156.100000001</v>
      </c>
      <c r="J323">
        <v>2500</v>
      </c>
      <c r="K323">
        <v>8.7999999999999995E-2</v>
      </c>
      <c r="L323">
        <v>56.4</v>
      </c>
      <c r="M323">
        <v>2443</v>
      </c>
      <c r="N323">
        <v>8.5999999999999993E-2</v>
      </c>
      <c r="O323">
        <v>1661</v>
      </c>
      <c r="P323">
        <v>5.2999999999999999E-2</v>
      </c>
      <c r="Q323">
        <v>4.8000000000000001E-2</v>
      </c>
      <c r="R323">
        <v>0</v>
      </c>
      <c r="S323" t="s">
        <v>641</v>
      </c>
      <c r="T323">
        <v>49.31</v>
      </c>
      <c r="U323">
        <v>0</v>
      </c>
      <c r="V323">
        <v>0.04</v>
      </c>
      <c r="W323">
        <v>2.4E-2</v>
      </c>
      <c r="X323">
        <v>0</v>
      </c>
      <c r="Y323">
        <v>2.1000000000000001E-2</v>
      </c>
      <c r="Z323">
        <v>0.91600000000000004</v>
      </c>
    </row>
    <row r="324" spans="1:26" x14ac:dyDescent="0.25">
      <c r="A324" t="s">
        <v>231</v>
      </c>
      <c r="B324">
        <v>522</v>
      </c>
      <c r="C324" t="s">
        <v>640</v>
      </c>
      <c r="D324">
        <v>18.7</v>
      </c>
      <c r="E324">
        <v>0.71</v>
      </c>
      <c r="F324">
        <v>132770</v>
      </c>
      <c r="G324">
        <v>0.01</v>
      </c>
      <c r="H324">
        <v>9</v>
      </c>
      <c r="I324">
        <v>13374636.699999999</v>
      </c>
      <c r="J324">
        <v>1139</v>
      </c>
      <c r="K324">
        <v>8.5000000000000006E-2</v>
      </c>
      <c r="L324">
        <v>27.6</v>
      </c>
      <c r="M324">
        <v>1111</v>
      </c>
      <c r="N324">
        <v>8.3000000000000004E-2</v>
      </c>
      <c r="O324">
        <v>782</v>
      </c>
      <c r="P324">
        <v>3.1E-2</v>
      </c>
      <c r="Q324">
        <v>4.8000000000000001E-2</v>
      </c>
      <c r="R324">
        <v>329</v>
      </c>
      <c r="S324" t="s">
        <v>641</v>
      </c>
      <c r="T324">
        <v>37.869999999999997</v>
      </c>
      <c r="U324">
        <v>0</v>
      </c>
      <c r="V324">
        <v>0</v>
      </c>
      <c r="W324">
        <v>0</v>
      </c>
      <c r="X324">
        <v>0.11899999999999999</v>
      </c>
      <c r="Y324">
        <v>0</v>
      </c>
      <c r="Z324">
        <v>0.88100000000000001</v>
      </c>
    </row>
    <row r="325" spans="1:26" x14ac:dyDescent="0.25">
      <c r="A325" t="s">
        <v>269</v>
      </c>
      <c r="B325">
        <v>587</v>
      </c>
      <c r="C325" t="s">
        <v>640</v>
      </c>
      <c r="D325">
        <v>372.7</v>
      </c>
      <c r="E325">
        <v>7.97</v>
      </c>
      <c r="F325">
        <v>29704190</v>
      </c>
      <c r="G325">
        <v>2.2629999999999999</v>
      </c>
      <c r="H325">
        <v>10</v>
      </c>
      <c r="I325">
        <v>13126159.800000001</v>
      </c>
      <c r="J325">
        <v>2048</v>
      </c>
      <c r="K325">
        <v>0.156</v>
      </c>
      <c r="L325">
        <v>45.8</v>
      </c>
      <c r="M325">
        <v>2002</v>
      </c>
      <c r="N325">
        <v>0.153</v>
      </c>
      <c r="O325">
        <v>1024</v>
      </c>
      <c r="P325">
        <v>3.1E-2</v>
      </c>
      <c r="Q325">
        <v>4.53E-2</v>
      </c>
      <c r="R325">
        <v>978</v>
      </c>
      <c r="S325" t="s">
        <v>641</v>
      </c>
      <c r="T325">
        <v>48.42</v>
      </c>
      <c r="U325">
        <v>0</v>
      </c>
      <c r="V325">
        <v>0</v>
      </c>
      <c r="W325">
        <v>0</v>
      </c>
      <c r="X325">
        <v>0</v>
      </c>
      <c r="Y325">
        <v>0.107</v>
      </c>
      <c r="Z325">
        <v>0.89300000000000002</v>
      </c>
    </row>
    <row r="326" spans="1:26" x14ac:dyDescent="0.25">
      <c r="A326" t="s">
        <v>455</v>
      </c>
      <c r="B326">
        <v>930</v>
      </c>
      <c r="C326" t="s">
        <v>640</v>
      </c>
      <c r="D326">
        <v>2.7</v>
      </c>
      <c r="E326">
        <v>2.17</v>
      </c>
      <c r="F326">
        <v>58590</v>
      </c>
      <c r="G326">
        <v>2.097</v>
      </c>
      <c r="H326">
        <v>9</v>
      </c>
      <c r="I326">
        <v>27939.3</v>
      </c>
      <c r="J326">
        <v>1.7</v>
      </c>
      <c r="K326">
        <v>6.3E-2</v>
      </c>
      <c r="L326">
        <v>0</v>
      </c>
      <c r="M326">
        <v>1.7</v>
      </c>
      <c r="N326">
        <v>6.0999999999999999E-2</v>
      </c>
      <c r="O326">
        <v>2.2000000000000002</v>
      </c>
      <c r="P326">
        <v>5.2999999999999999E-2</v>
      </c>
      <c r="Q326">
        <v>4.8000000000000001E-2</v>
      </c>
      <c r="R326">
        <v>-0.5</v>
      </c>
      <c r="S326" t="s">
        <v>641</v>
      </c>
      <c r="T326">
        <v>0.33</v>
      </c>
      <c r="U326">
        <v>0</v>
      </c>
      <c r="V326">
        <v>0</v>
      </c>
      <c r="W326">
        <v>0</v>
      </c>
      <c r="X326">
        <v>0</v>
      </c>
      <c r="Y326">
        <v>0</v>
      </c>
      <c r="Z326">
        <v>1</v>
      </c>
    </row>
    <row r="327" spans="1:26" x14ac:dyDescent="0.25">
      <c r="A327" t="s">
        <v>660</v>
      </c>
      <c r="B327">
        <v>783</v>
      </c>
      <c r="C327" t="s">
        <v>640</v>
      </c>
      <c r="D327">
        <v>2.4</v>
      </c>
      <c r="E327">
        <v>2.4</v>
      </c>
      <c r="F327">
        <v>57600</v>
      </c>
      <c r="G327">
        <v>1.038</v>
      </c>
      <c r="H327">
        <v>9</v>
      </c>
      <c r="I327">
        <v>55475.4</v>
      </c>
      <c r="J327">
        <v>6.2</v>
      </c>
      <c r="K327">
        <v>0.111</v>
      </c>
      <c r="L327">
        <v>0.1</v>
      </c>
      <c r="M327">
        <v>6.1</v>
      </c>
      <c r="N327">
        <v>0.11</v>
      </c>
      <c r="O327">
        <v>4.0999999999999996</v>
      </c>
      <c r="P327">
        <v>5.2999999999999999E-2</v>
      </c>
      <c r="Q327">
        <v>4.8000000000000001E-2</v>
      </c>
      <c r="R327">
        <v>0</v>
      </c>
      <c r="S327" t="s">
        <v>641</v>
      </c>
      <c r="T327">
        <v>0.55000000000000004</v>
      </c>
      <c r="U327">
        <v>0</v>
      </c>
      <c r="V327">
        <v>0</v>
      </c>
      <c r="W327">
        <v>0</v>
      </c>
      <c r="X327">
        <v>0</v>
      </c>
      <c r="Y327">
        <v>0</v>
      </c>
      <c r="Z327">
        <v>1</v>
      </c>
    </row>
    <row r="328" spans="1:26" x14ac:dyDescent="0.25">
      <c r="A328" t="s">
        <v>688</v>
      </c>
      <c r="B328">
        <v>7052</v>
      </c>
      <c r="C328" t="s">
        <v>640</v>
      </c>
      <c r="D328">
        <v>2.4</v>
      </c>
      <c r="E328">
        <v>0.48</v>
      </c>
      <c r="F328">
        <v>11520</v>
      </c>
      <c r="G328">
        <v>0</v>
      </c>
      <c r="H328">
        <v>9</v>
      </c>
      <c r="I328">
        <v>104518503.7</v>
      </c>
      <c r="J328">
        <v>10953</v>
      </c>
      <c r="K328">
        <v>0.105</v>
      </c>
      <c r="L328">
        <v>272.60000000000002</v>
      </c>
      <c r="M328">
        <v>10681</v>
      </c>
      <c r="N328">
        <v>0.10199999999999999</v>
      </c>
      <c r="O328">
        <v>5905</v>
      </c>
      <c r="P328">
        <v>5.2999999999999999E-2</v>
      </c>
      <c r="Q328">
        <v>4.8000000000000001E-2</v>
      </c>
      <c r="R328">
        <v>0</v>
      </c>
      <c r="S328" t="s">
        <v>641</v>
      </c>
      <c r="T328">
        <v>254.01</v>
      </c>
      <c r="U328">
        <v>0</v>
      </c>
      <c r="V328">
        <v>0.04</v>
      </c>
      <c r="W328">
        <v>0</v>
      </c>
      <c r="X328">
        <v>0</v>
      </c>
      <c r="Y328">
        <v>2.5000000000000001E-2</v>
      </c>
      <c r="Z328">
        <v>0.93500000000000005</v>
      </c>
    </row>
    <row r="329" spans="1:26" x14ac:dyDescent="0.25">
      <c r="A329" t="s">
        <v>342</v>
      </c>
      <c r="B329">
        <v>725</v>
      </c>
      <c r="C329" t="s">
        <v>640</v>
      </c>
      <c r="D329">
        <v>66.599999999999994</v>
      </c>
      <c r="E329">
        <v>2.77</v>
      </c>
      <c r="F329">
        <v>1844820</v>
      </c>
      <c r="G329">
        <v>5.8999999999999997E-2</v>
      </c>
      <c r="H329">
        <v>9</v>
      </c>
      <c r="I329">
        <v>31292001.5</v>
      </c>
      <c r="J329">
        <v>3474</v>
      </c>
      <c r="K329">
        <v>0.111</v>
      </c>
      <c r="L329">
        <v>159.4</v>
      </c>
      <c r="M329">
        <v>3314</v>
      </c>
      <c r="N329">
        <v>0.106</v>
      </c>
      <c r="O329">
        <v>1920</v>
      </c>
      <c r="P329">
        <v>5.2999999999999999E-2</v>
      </c>
      <c r="Q329">
        <v>4.8000000000000001E-2</v>
      </c>
      <c r="R329">
        <v>1394</v>
      </c>
      <c r="S329" t="s">
        <v>641</v>
      </c>
      <c r="T329">
        <v>189.76</v>
      </c>
      <c r="U329">
        <v>0</v>
      </c>
      <c r="V329">
        <v>0.14599999999999999</v>
      </c>
      <c r="W329">
        <v>0</v>
      </c>
      <c r="X329">
        <v>0</v>
      </c>
      <c r="Y329">
        <v>9.8000000000000004E-2</v>
      </c>
      <c r="Z329">
        <v>0.75600000000000001</v>
      </c>
    </row>
    <row r="330" spans="1:26" x14ac:dyDescent="0.25">
      <c r="A330" t="s">
        <v>468</v>
      </c>
      <c r="B330">
        <v>985</v>
      </c>
      <c r="C330" t="s">
        <v>640</v>
      </c>
      <c r="D330">
        <v>61.3</v>
      </c>
      <c r="E330">
        <v>2.73</v>
      </c>
      <c r="F330">
        <v>1673490</v>
      </c>
      <c r="G330">
        <v>0.16400000000000001</v>
      </c>
      <c r="H330">
        <v>9</v>
      </c>
      <c r="I330">
        <v>10202259.1</v>
      </c>
      <c r="J330">
        <v>1455</v>
      </c>
      <c r="K330">
        <v>0.14299999999999999</v>
      </c>
      <c r="L330">
        <v>80.599999999999994</v>
      </c>
      <c r="M330">
        <v>1375</v>
      </c>
      <c r="N330">
        <v>0.13500000000000001</v>
      </c>
      <c r="O330">
        <v>657</v>
      </c>
      <c r="P330">
        <v>5.2999999999999999E-2</v>
      </c>
      <c r="Q330">
        <v>4.8000000000000001E-2</v>
      </c>
      <c r="R330">
        <v>718</v>
      </c>
      <c r="S330" t="s">
        <v>641</v>
      </c>
      <c r="T330">
        <v>44.03</v>
      </c>
      <c r="U330">
        <v>0</v>
      </c>
      <c r="V330">
        <v>0</v>
      </c>
      <c r="W330">
        <v>0</v>
      </c>
      <c r="X330">
        <v>0</v>
      </c>
      <c r="Y330">
        <v>1.4999999999999999E-2</v>
      </c>
      <c r="Z330">
        <v>0.98499999999999999</v>
      </c>
    </row>
    <row r="331" spans="1:26" x14ac:dyDescent="0.25">
      <c r="A331" t="s">
        <v>343</v>
      </c>
      <c r="B331">
        <v>726</v>
      </c>
      <c r="C331" t="s">
        <v>640</v>
      </c>
      <c r="D331">
        <v>7.6</v>
      </c>
      <c r="E331">
        <v>0.71</v>
      </c>
      <c r="F331">
        <v>53960</v>
      </c>
      <c r="G331">
        <v>0.66800000000000004</v>
      </c>
      <c r="H331">
        <v>9</v>
      </c>
      <c r="I331">
        <v>80837.3</v>
      </c>
      <c r="J331">
        <v>38</v>
      </c>
      <c r="K331">
        <v>0.46899999999999997</v>
      </c>
      <c r="L331">
        <v>0.1</v>
      </c>
      <c r="M331">
        <v>38</v>
      </c>
      <c r="N331">
        <v>0.47</v>
      </c>
      <c r="O331">
        <v>5.8</v>
      </c>
      <c r="P331">
        <v>5.2999999999999999E-2</v>
      </c>
      <c r="Q331">
        <v>4.8000000000000001E-2</v>
      </c>
      <c r="R331">
        <v>32</v>
      </c>
      <c r="S331" t="s">
        <v>641</v>
      </c>
      <c r="T331">
        <v>0.37</v>
      </c>
      <c r="U331">
        <v>4</v>
      </c>
      <c r="V331">
        <v>0</v>
      </c>
      <c r="W331">
        <v>0</v>
      </c>
      <c r="X331">
        <v>0</v>
      </c>
      <c r="Y331">
        <v>0.88</v>
      </c>
      <c r="Z331">
        <v>0.12</v>
      </c>
    </row>
    <row r="332" spans="1:26" x14ac:dyDescent="0.25">
      <c r="A332" t="s">
        <v>696</v>
      </c>
      <c r="B332">
        <v>36699</v>
      </c>
      <c r="C332" t="s">
        <v>640</v>
      </c>
      <c r="D332">
        <v>2.8</v>
      </c>
      <c r="E332">
        <v>3.76</v>
      </c>
      <c r="F332">
        <v>105279.99999999999</v>
      </c>
      <c r="G332">
        <v>0.155</v>
      </c>
      <c r="H332">
        <v>14</v>
      </c>
      <c r="I332">
        <v>678401.1</v>
      </c>
      <c r="J332">
        <v>20</v>
      </c>
      <c r="K332">
        <v>0.03</v>
      </c>
      <c r="L332">
        <v>0.5</v>
      </c>
      <c r="M332">
        <v>20</v>
      </c>
      <c r="N332">
        <v>2.9000000000000001E-2</v>
      </c>
      <c r="O332">
        <v>58</v>
      </c>
      <c r="P332">
        <v>6.0999999999999999E-2</v>
      </c>
      <c r="Q332">
        <v>7.3999999999999996E-2</v>
      </c>
      <c r="R332">
        <v>-39</v>
      </c>
      <c r="S332" t="s">
        <v>641</v>
      </c>
      <c r="T332">
        <v>5.18</v>
      </c>
      <c r="U332">
        <v>4</v>
      </c>
      <c r="V332">
        <v>0</v>
      </c>
      <c r="W332">
        <v>0</v>
      </c>
      <c r="X332">
        <v>0</v>
      </c>
      <c r="Y332">
        <v>0</v>
      </c>
      <c r="Z332">
        <v>1</v>
      </c>
    </row>
    <row r="333" spans="1:26" x14ac:dyDescent="0.25">
      <c r="A333" t="s">
        <v>344</v>
      </c>
      <c r="B333">
        <v>727</v>
      </c>
      <c r="C333" t="s">
        <v>640</v>
      </c>
      <c r="D333">
        <v>15.4</v>
      </c>
      <c r="E333">
        <v>0.5</v>
      </c>
      <c r="F333">
        <v>77000</v>
      </c>
      <c r="G333">
        <v>9.8000000000000004E-2</v>
      </c>
      <c r="H333">
        <v>9</v>
      </c>
      <c r="I333">
        <v>785074.4</v>
      </c>
      <c r="J333">
        <v>104</v>
      </c>
      <c r="K333">
        <v>0.13300000000000001</v>
      </c>
      <c r="L333">
        <v>28.5</v>
      </c>
      <c r="M333">
        <v>76</v>
      </c>
      <c r="N333">
        <v>9.7000000000000003E-2</v>
      </c>
      <c r="O333">
        <v>49</v>
      </c>
      <c r="P333">
        <v>5.2999999999999999E-2</v>
      </c>
      <c r="Q333">
        <v>4.8000000000000001E-2</v>
      </c>
      <c r="R333">
        <v>0</v>
      </c>
      <c r="S333" t="s">
        <v>641</v>
      </c>
      <c r="T333">
        <v>2.31</v>
      </c>
      <c r="U333">
        <v>0</v>
      </c>
      <c r="V333">
        <v>0.25</v>
      </c>
      <c r="W333">
        <v>0</v>
      </c>
      <c r="X333">
        <v>0</v>
      </c>
      <c r="Y333">
        <v>0.53100000000000003</v>
      </c>
      <c r="Z333">
        <v>0.219</v>
      </c>
    </row>
    <row r="334" spans="1:26" x14ac:dyDescent="0.25">
      <c r="A334" t="s">
        <v>261</v>
      </c>
      <c r="B334">
        <v>574</v>
      </c>
      <c r="C334" t="s">
        <v>640</v>
      </c>
      <c r="D334">
        <v>373.2</v>
      </c>
      <c r="E334">
        <v>2.89</v>
      </c>
      <c r="F334">
        <v>10785480</v>
      </c>
      <c r="G334">
        <v>0.66100000000000003</v>
      </c>
      <c r="H334">
        <v>9</v>
      </c>
      <c r="I334">
        <v>16313053</v>
      </c>
      <c r="J334">
        <v>1380</v>
      </c>
      <c r="K334">
        <v>8.5000000000000006E-2</v>
      </c>
      <c r="L334">
        <v>24.3</v>
      </c>
      <c r="M334">
        <v>1356</v>
      </c>
      <c r="N334">
        <v>8.3000000000000004E-2</v>
      </c>
      <c r="O334">
        <v>1165</v>
      </c>
      <c r="P334">
        <v>6.0999999999999999E-2</v>
      </c>
      <c r="Q334">
        <v>4.8000000000000001E-2</v>
      </c>
      <c r="R334">
        <v>190</v>
      </c>
      <c r="S334" t="s">
        <v>641</v>
      </c>
      <c r="T334">
        <v>65.58</v>
      </c>
      <c r="U334">
        <v>0</v>
      </c>
      <c r="V334">
        <v>0</v>
      </c>
      <c r="W334">
        <v>0</v>
      </c>
      <c r="X334">
        <v>0</v>
      </c>
      <c r="Y334">
        <v>1E-3</v>
      </c>
      <c r="Z334">
        <v>0.999</v>
      </c>
    </row>
    <row r="335" spans="1:26" x14ac:dyDescent="0.25">
      <c r="A335" t="s">
        <v>151</v>
      </c>
      <c r="B335">
        <v>379</v>
      </c>
      <c r="C335" t="s">
        <v>640</v>
      </c>
      <c r="D335">
        <v>152.9</v>
      </c>
      <c r="E335">
        <v>2.54</v>
      </c>
      <c r="F335">
        <v>3883660.0000000005</v>
      </c>
      <c r="G335">
        <v>0.22700000000000001</v>
      </c>
      <c r="H335">
        <v>9</v>
      </c>
      <c r="I335">
        <v>17139788</v>
      </c>
      <c r="J335">
        <v>1242</v>
      </c>
      <c r="K335">
        <v>7.1999999999999995E-2</v>
      </c>
      <c r="L335">
        <v>59.1</v>
      </c>
      <c r="M335">
        <v>1183</v>
      </c>
      <c r="N335">
        <v>6.9000000000000006E-2</v>
      </c>
      <c r="O335">
        <v>1128</v>
      </c>
      <c r="P335">
        <v>5.2999999999999999E-2</v>
      </c>
      <c r="Q335">
        <v>4.8000000000000001E-2</v>
      </c>
      <c r="R335">
        <v>55</v>
      </c>
      <c r="S335" t="s">
        <v>641</v>
      </c>
      <c r="T335">
        <v>33.46</v>
      </c>
      <c r="U335">
        <v>0</v>
      </c>
      <c r="V335">
        <v>0</v>
      </c>
      <c r="W335">
        <v>0</v>
      </c>
      <c r="X335">
        <v>0</v>
      </c>
      <c r="Y335">
        <v>3.0000000000000001E-3</v>
      </c>
      <c r="Z335">
        <v>0.997</v>
      </c>
    </row>
    <row r="336" spans="1:26" x14ac:dyDescent="0.25">
      <c r="A336" t="s">
        <v>397</v>
      </c>
      <c r="B336">
        <v>825</v>
      </c>
      <c r="C336" t="s">
        <v>640</v>
      </c>
      <c r="D336">
        <v>16.399999999999999</v>
      </c>
      <c r="E336">
        <v>1.05</v>
      </c>
      <c r="F336">
        <v>172200</v>
      </c>
      <c r="G336">
        <v>0.24299999999999999</v>
      </c>
      <c r="H336">
        <v>11</v>
      </c>
      <c r="I336">
        <v>709828.2</v>
      </c>
      <c r="J336">
        <v>118</v>
      </c>
      <c r="K336">
        <v>0.16600000000000001</v>
      </c>
      <c r="L336">
        <v>0</v>
      </c>
      <c r="M336">
        <v>118</v>
      </c>
      <c r="N336">
        <v>0.16600000000000001</v>
      </c>
      <c r="O336">
        <v>47</v>
      </c>
      <c r="P336">
        <v>5.2999999999999999E-2</v>
      </c>
      <c r="Q336">
        <v>4.8000000000000001E-2</v>
      </c>
      <c r="R336">
        <v>71</v>
      </c>
      <c r="S336" t="s">
        <v>641</v>
      </c>
      <c r="T336">
        <v>3.25</v>
      </c>
      <c r="U336">
        <v>4</v>
      </c>
      <c r="V336">
        <v>0</v>
      </c>
      <c r="W336">
        <v>0</v>
      </c>
      <c r="X336">
        <v>0</v>
      </c>
      <c r="Y336">
        <v>0.44700000000000001</v>
      </c>
      <c r="Z336">
        <v>0.55300000000000005</v>
      </c>
    </row>
    <row r="337" spans="1:26" x14ac:dyDescent="0.25">
      <c r="A337" t="s">
        <v>177</v>
      </c>
      <c r="B337">
        <v>440</v>
      </c>
      <c r="C337" t="s">
        <v>640</v>
      </c>
      <c r="D337">
        <v>123.5</v>
      </c>
      <c r="E337">
        <v>1.8</v>
      </c>
      <c r="F337">
        <v>2223000</v>
      </c>
      <c r="G337">
        <v>0.161</v>
      </c>
      <c r="H337">
        <v>9</v>
      </c>
      <c r="I337">
        <v>13797184.9</v>
      </c>
      <c r="J337">
        <v>1007</v>
      </c>
      <c r="K337">
        <v>7.2999999999999995E-2</v>
      </c>
      <c r="L337">
        <v>31</v>
      </c>
      <c r="M337">
        <v>976</v>
      </c>
      <c r="N337">
        <v>7.0999999999999994E-2</v>
      </c>
      <c r="O337">
        <v>888</v>
      </c>
      <c r="P337">
        <v>5.2999999999999999E-2</v>
      </c>
      <c r="Q337">
        <v>4.8000000000000001E-2</v>
      </c>
      <c r="R337">
        <v>0</v>
      </c>
      <c r="S337" t="s">
        <v>641</v>
      </c>
      <c r="T337">
        <v>54.93</v>
      </c>
      <c r="U337">
        <v>0</v>
      </c>
      <c r="V337">
        <v>0</v>
      </c>
      <c r="W337">
        <v>0</v>
      </c>
      <c r="X337">
        <v>0</v>
      </c>
      <c r="Y337">
        <v>1.7000000000000001E-2</v>
      </c>
      <c r="Z337">
        <v>0.98299999999999998</v>
      </c>
    </row>
    <row r="338" spans="1:26" x14ac:dyDescent="0.25">
      <c r="A338" t="s">
        <v>651</v>
      </c>
      <c r="B338">
        <v>520</v>
      </c>
      <c r="C338" t="s">
        <v>640</v>
      </c>
      <c r="D338">
        <v>5</v>
      </c>
      <c r="E338">
        <v>1.17</v>
      </c>
      <c r="F338">
        <v>58500</v>
      </c>
      <c r="G338">
        <v>0.76300000000000001</v>
      </c>
      <c r="H338">
        <v>9</v>
      </c>
      <c r="I338">
        <v>76621.3</v>
      </c>
      <c r="J338">
        <v>16</v>
      </c>
      <c r="K338">
        <v>0.20599999999999999</v>
      </c>
      <c r="L338">
        <v>0</v>
      </c>
      <c r="M338">
        <v>16</v>
      </c>
      <c r="N338">
        <v>0.20899999999999999</v>
      </c>
      <c r="O338">
        <v>5.5</v>
      </c>
      <c r="P338">
        <v>3.1E-2</v>
      </c>
      <c r="Q338">
        <v>4.8000000000000001E-2</v>
      </c>
      <c r="R338">
        <v>0</v>
      </c>
      <c r="S338" t="s">
        <v>641</v>
      </c>
      <c r="T338">
        <v>0.31</v>
      </c>
      <c r="U338">
        <v>0</v>
      </c>
      <c r="V338">
        <v>0</v>
      </c>
      <c r="W338">
        <v>0</v>
      </c>
      <c r="X338">
        <v>0</v>
      </c>
      <c r="Y338">
        <v>0.81599999999999995</v>
      </c>
      <c r="Z338">
        <v>0.184</v>
      </c>
    </row>
    <row r="339" spans="1:26" x14ac:dyDescent="0.25">
      <c r="A339" t="s">
        <v>291</v>
      </c>
      <c r="B339">
        <v>623</v>
      </c>
      <c r="C339" t="s">
        <v>640</v>
      </c>
      <c r="D339">
        <v>7.4</v>
      </c>
      <c r="E339">
        <v>1.62</v>
      </c>
      <c r="F339">
        <v>119880.00000000001</v>
      </c>
      <c r="G339">
        <v>6.9000000000000006E-2</v>
      </c>
      <c r="H339">
        <v>13</v>
      </c>
      <c r="I339">
        <v>1730274.4</v>
      </c>
      <c r="J339">
        <v>165</v>
      </c>
      <c r="K339">
        <v>9.5000000000000001E-2</v>
      </c>
      <c r="L339">
        <v>5.0999999999999996</v>
      </c>
      <c r="M339">
        <v>160</v>
      </c>
      <c r="N339">
        <v>9.1999999999999998E-2</v>
      </c>
      <c r="O339">
        <v>116</v>
      </c>
      <c r="P339">
        <v>6.0999999999999999E-2</v>
      </c>
      <c r="Q339">
        <v>5.4100000000000002E-2</v>
      </c>
      <c r="R339">
        <v>44</v>
      </c>
      <c r="S339" t="s">
        <v>641</v>
      </c>
      <c r="T339">
        <v>3.36</v>
      </c>
      <c r="U339">
        <v>4</v>
      </c>
      <c r="V339">
        <v>0</v>
      </c>
      <c r="W339">
        <v>0</v>
      </c>
      <c r="X339">
        <v>0</v>
      </c>
      <c r="Y339">
        <v>3.4000000000000002E-2</v>
      </c>
      <c r="Z339">
        <v>0.96599999999999997</v>
      </c>
    </row>
    <row r="340" spans="1:26" x14ac:dyDescent="0.25">
      <c r="A340" t="s">
        <v>346</v>
      </c>
      <c r="B340">
        <v>729</v>
      </c>
      <c r="C340" t="s">
        <v>640</v>
      </c>
      <c r="D340">
        <v>24.4</v>
      </c>
      <c r="E340">
        <v>1.75</v>
      </c>
      <c r="F340">
        <v>426999.99999999994</v>
      </c>
      <c r="G340">
        <v>1.4E-2</v>
      </c>
      <c r="H340">
        <v>9</v>
      </c>
      <c r="I340">
        <v>30416337.399999999</v>
      </c>
      <c r="J340">
        <v>3702</v>
      </c>
      <c r="K340">
        <v>0.122</v>
      </c>
      <c r="L340">
        <v>242</v>
      </c>
      <c r="M340">
        <v>3461</v>
      </c>
      <c r="N340">
        <v>0.114</v>
      </c>
      <c r="O340">
        <v>1790</v>
      </c>
      <c r="P340">
        <v>5.2999999999999999E-2</v>
      </c>
      <c r="Q340">
        <v>4.8000000000000001E-2</v>
      </c>
      <c r="R340">
        <v>1671</v>
      </c>
      <c r="S340" t="s">
        <v>641</v>
      </c>
      <c r="T340">
        <v>185.41</v>
      </c>
      <c r="U340">
        <v>0</v>
      </c>
      <c r="V340">
        <v>0.14799999999999999</v>
      </c>
      <c r="W340">
        <v>0</v>
      </c>
      <c r="X340">
        <v>0</v>
      </c>
      <c r="Y340">
        <v>9.9000000000000005E-2</v>
      </c>
      <c r="Z340">
        <v>0.753</v>
      </c>
    </row>
    <row r="341" spans="1:26" x14ac:dyDescent="0.25">
      <c r="A341" t="s">
        <v>697</v>
      </c>
      <c r="B341">
        <v>36799</v>
      </c>
      <c r="C341" t="s">
        <v>640</v>
      </c>
      <c r="D341">
        <v>2.7</v>
      </c>
      <c r="E341">
        <v>0.23</v>
      </c>
      <c r="F341">
        <v>6210.0000000000009</v>
      </c>
      <c r="G341">
        <v>4.0000000000000001E-3</v>
      </c>
      <c r="H341">
        <v>13</v>
      </c>
      <c r="I341">
        <v>1652917.8</v>
      </c>
      <c r="J341">
        <v>110</v>
      </c>
      <c r="K341">
        <v>6.7000000000000004E-2</v>
      </c>
      <c r="L341">
        <v>3.6</v>
      </c>
      <c r="M341">
        <v>107</v>
      </c>
      <c r="N341">
        <v>6.5000000000000002E-2</v>
      </c>
      <c r="O341">
        <v>103</v>
      </c>
      <c r="P341">
        <v>6.0999999999999999E-2</v>
      </c>
      <c r="Q341">
        <v>5.4100000000000002E-2</v>
      </c>
      <c r="R341">
        <v>0</v>
      </c>
      <c r="S341" t="s">
        <v>641</v>
      </c>
      <c r="T341">
        <v>4.51</v>
      </c>
      <c r="U341">
        <v>0</v>
      </c>
      <c r="V341">
        <v>0</v>
      </c>
      <c r="W341">
        <v>0</v>
      </c>
      <c r="X341">
        <v>0</v>
      </c>
      <c r="Y341">
        <v>0</v>
      </c>
      <c r="Z341">
        <v>1</v>
      </c>
    </row>
    <row r="342" spans="1:26" x14ac:dyDescent="0.25">
      <c r="A342" t="s">
        <v>685</v>
      </c>
      <c r="B342">
        <v>6340</v>
      </c>
      <c r="C342" t="s">
        <v>640</v>
      </c>
      <c r="D342">
        <v>1.6</v>
      </c>
      <c r="E342">
        <v>0.92</v>
      </c>
      <c r="F342">
        <v>14720.000000000002</v>
      </c>
      <c r="G342">
        <v>5.3999999999999999E-2</v>
      </c>
      <c r="H342">
        <v>9</v>
      </c>
      <c r="I342">
        <v>272899.5</v>
      </c>
      <c r="J342">
        <v>32</v>
      </c>
      <c r="K342">
        <v>0.11600000000000001</v>
      </c>
      <c r="L342">
        <v>3.2</v>
      </c>
      <c r="M342">
        <v>29</v>
      </c>
      <c r="N342">
        <v>0.106</v>
      </c>
      <c r="O342">
        <v>17</v>
      </c>
      <c r="P342">
        <v>5.2999999999999999E-2</v>
      </c>
      <c r="Q342">
        <v>4.8000000000000001E-2</v>
      </c>
      <c r="R342">
        <v>12</v>
      </c>
      <c r="S342" t="s">
        <v>641</v>
      </c>
      <c r="T342">
        <v>1.66</v>
      </c>
      <c r="U342">
        <v>0</v>
      </c>
      <c r="V342">
        <v>0</v>
      </c>
      <c r="W342">
        <v>0</v>
      </c>
      <c r="X342">
        <v>0</v>
      </c>
      <c r="Y342">
        <v>5.7000000000000002E-2</v>
      </c>
      <c r="Z342">
        <v>0.94299999999999995</v>
      </c>
    </row>
    <row r="343" spans="1:26" x14ac:dyDescent="0.25">
      <c r="A343" t="s">
        <v>684</v>
      </c>
      <c r="B343">
        <v>6258</v>
      </c>
      <c r="C343" t="s">
        <v>640</v>
      </c>
      <c r="D343">
        <v>1.9</v>
      </c>
      <c r="E343">
        <v>0.5</v>
      </c>
      <c r="F343">
        <v>9500</v>
      </c>
      <c r="G343">
        <v>1.2999999999999999E-2</v>
      </c>
      <c r="H343">
        <v>9</v>
      </c>
      <c r="I343">
        <v>727440.3</v>
      </c>
      <c r="J343">
        <v>64</v>
      </c>
      <c r="K343">
        <v>8.6999999999999994E-2</v>
      </c>
      <c r="L343">
        <v>10</v>
      </c>
      <c r="M343">
        <v>54</v>
      </c>
      <c r="N343">
        <v>7.3999999999999996E-2</v>
      </c>
      <c r="O343">
        <v>43</v>
      </c>
      <c r="P343">
        <v>5.2999999999999999E-2</v>
      </c>
      <c r="Q343">
        <v>4.8000000000000001E-2</v>
      </c>
      <c r="R343">
        <v>0</v>
      </c>
      <c r="S343" t="s">
        <v>641</v>
      </c>
      <c r="T343">
        <v>2.09</v>
      </c>
      <c r="U343">
        <v>0</v>
      </c>
      <c r="V343">
        <v>0</v>
      </c>
      <c r="W343">
        <v>0</v>
      </c>
      <c r="X343">
        <v>0</v>
      </c>
      <c r="Y343">
        <v>0</v>
      </c>
      <c r="Z343">
        <v>1</v>
      </c>
    </row>
    <row r="344" spans="1:26" x14ac:dyDescent="0.25">
      <c r="A344" t="s">
        <v>670</v>
      </c>
      <c r="B344">
        <v>949</v>
      </c>
      <c r="C344" t="s">
        <v>640</v>
      </c>
      <c r="D344">
        <v>6.5</v>
      </c>
      <c r="E344">
        <v>0.3</v>
      </c>
      <c r="F344">
        <v>19500</v>
      </c>
      <c r="G344">
        <v>0.114</v>
      </c>
      <c r="H344">
        <v>13</v>
      </c>
      <c r="I344">
        <v>171106.5</v>
      </c>
      <c r="J344">
        <v>16</v>
      </c>
      <c r="K344">
        <v>9.5000000000000001E-2</v>
      </c>
      <c r="L344">
        <v>0</v>
      </c>
      <c r="M344">
        <v>16</v>
      </c>
      <c r="N344">
        <v>9.4E-2</v>
      </c>
      <c r="O344">
        <v>12</v>
      </c>
      <c r="P344">
        <v>6.0999999999999999E-2</v>
      </c>
      <c r="Q344">
        <v>5.4100000000000002E-2</v>
      </c>
      <c r="R344">
        <v>5</v>
      </c>
      <c r="S344" t="s">
        <v>641</v>
      </c>
      <c r="T344">
        <v>0.89</v>
      </c>
      <c r="U344">
        <v>0</v>
      </c>
      <c r="V344">
        <v>0</v>
      </c>
      <c r="W344">
        <v>0</v>
      </c>
      <c r="X344">
        <v>0</v>
      </c>
      <c r="Y344">
        <v>0</v>
      </c>
      <c r="Z344">
        <v>1</v>
      </c>
    </row>
    <row r="345" spans="1:26" x14ac:dyDescent="0.25">
      <c r="A345" t="s">
        <v>687</v>
      </c>
      <c r="B345">
        <v>6780</v>
      </c>
      <c r="C345" t="s">
        <v>640</v>
      </c>
      <c r="D345">
        <v>1.8</v>
      </c>
      <c r="E345">
        <v>0.45</v>
      </c>
      <c r="F345">
        <v>8100.0000000000009</v>
      </c>
      <c r="G345" t="s">
        <v>2355</v>
      </c>
      <c r="H345">
        <v>9</v>
      </c>
      <c r="I345" t="s">
        <v>2355</v>
      </c>
      <c r="J345">
        <v>54</v>
      </c>
      <c r="K345">
        <v>4.1000000000000002E-2</v>
      </c>
      <c r="L345">
        <v>5</v>
      </c>
      <c r="M345" t="s">
        <v>2355</v>
      </c>
      <c r="N345">
        <v>3.6999999999999998E-2</v>
      </c>
      <c r="O345" t="s">
        <v>2355</v>
      </c>
      <c r="P345">
        <v>5.2999999999999999E-2</v>
      </c>
      <c r="Q345">
        <v>4.8000000000000001E-2</v>
      </c>
      <c r="R345" t="s">
        <v>2355</v>
      </c>
      <c r="S345" t="s">
        <v>641</v>
      </c>
      <c r="T345">
        <v>3.39</v>
      </c>
      <c r="U345">
        <v>6</v>
      </c>
      <c r="V345">
        <v>0</v>
      </c>
      <c r="W345">
        <v>0</v>
      </c>
      <c r="X345">
        <v>0</v>
      </c>
      <c r="Y345">
        <v>0</v>
      </c>
      <c r="Z345">
        <v>1</v>
      </c>
    </row>
    <row r="346" spans="1:26" x14ac:dyDescent="0.25">
      <c r="A346" t="s">
        <v>78</v>
      </c>
      <c r="B346">
        <v>202</v>
      </c>
      <c r="C346" t="s">
        <v>640</v>
      </c>
      <c r="D346">
        <v>20.3</v>
      </c>
      <c r="E346">
        <v>3.61</v>
      </c>
      <c r="F346">
        <v>732830</v>
      </c>
      <c r="G346">
        <v>0.499</v>
      </c>
      <c r="H346">
        <v>10</v>
      </c>
      <c r="I346">
        <v>1468330.4</v>
      </c>
      <c r="J346">
        <v>153</v>
      </c>
      <c r="K346">
        <v>0.104</v>
      </c>
      <c r="L346">
        <v>3.4</v>
      </c>
      <c r="M346">
        <v>150</v>
      </c>
      <c r="N346">
        <v>0.10199999999999999</v>
      </c>
      <c r="O346">
        <v>98</v>
      </c>
      <c r="P346">
        <v>3.1E-2</v>
      </c>
      <c r="Q346">
        <v>4.53E-2</v>
      </c>
      <c r="R346">
        <v>51</v>
      </c>
      <c r="S346" t="s">
        <v>641</v>
      </c>
      <c r="T346">
        <v>3.41</v>
      </c>
      <c r="U346">
        <v>0</v>
      </c>
      <c r="V346">
        <v>0</v>
      </c>
      <c r="W346">
        <v>0</v>
      </c>
      <c r="X346">
        <v>0</v>
      </c>
      <c r="Y346">
        <v>0</v>
      </c>
      <c r="Z346">
        <v>1</v>
      </c>
    </row>
    <row r="347" spans="1:26" x14ac:dyDescent="0.25">
      <c r="A347" t="s">
        <v>292</v>
      </c>
      <c r="B347">
        <v>632</v>
      </c>
      <c r="C347" t="s">
        <v>640</v>
      </c>
      <c r="D347">
        <v>71.400000000000006</v>
      </c>
      <c r="E347">
        <v>2.79</v>
      </c>
      <c r="F347">
        <v>1992060.0000000002</v>
      </c>
      <c r="G347">
        <v>5.952</v>
      </c>
      <c r="H347">
        <v>9</v>
      </c>
      <c r="I347">
        <v>334675.59999999998</v>
      </c>
      <c r="J347">
        <v>25</v>
      </c>
      <c r="K347">
        <v>7.4999999999999997E-2</v>
      </c>
      <c r="L347">
        <v>0.4</v>
      </c>
      <c r="M347">
        <v>25</v>
      </c>
      <c r="N347">
        <v>7.4999999999999997E-2</v>
      </c>
      <c r="O347">
        <v>31</v>
      </c>
      <c r="P347">
        <v>5.2999999999999999E-2</v>
      </c>
      <c r="Q347">
        <v>4.8000000000000001E-2</v>
      </c>
      <c r="R347">
        <v>0</v>
      </c>
      <c r="S347" t="s">
        <v>641</v>
      </c>
      <c r="T347">
        <v>1.7</v>
      </c>
      <c r="U347">
        <v>0</v>
      </c>
      <c r="V347">
        <v>0</v>
      </c>
      <c r="W347">
        <v>0</v>
      </c>
      <c r="X347">
        <v>0</v>
      </c>
      <c r="Y347">
        <v>0</v>
      </c>
      <c r="Z347">
        <v>1</v>
      </c>
    </row>
    <row r="348" spans="1:26" x14ac:dyDescent="0.25">
      <c r="A348" t="s">
        <v>232</v>
      </c>
      <c r="B348">
        <v>526</v>
      </c>
      <c r="C348" t="s">
        <v>640</v>
      </c>
      <c r="D348">
        <v>37.700000000000003</v>
      </c>
      <c r="E348">
        <v>1.08</v>
      </c>
      <c r="F348">
        <v>407160.00000000006</v>
      </c>
      <c r="G348">
        <v>6.7000000000000004E-2</v>
      </c>
      <c r="H348">
        <v>9</v>
      </c>
      <c r="I348">
        <v>6079316.7999999998</v>
      </c>
      <c r="J348">
        <v>689</v>
      </c>
      <c r="K348">
        <v>0.113</v>
      </c>
      <c r="L348">
        <v>13.3</v>
      </c>
      <c r="M348">
        <v>675</v>
      </c>
      <c r="N348">
        <v>0.111</v>
      </c>
      <c r="O348">
        <v>375</v>
      </c>
      <c r="P348">
        <v>5.2999999999999999E-2</v>
      </c>
      <c r="Q348">
        <v>4.8000000000000001E-2</v>
      </c>
      <c r="R348">
        <v>300</v>
      </c>
      <c r="S348" t="s">
        <v>641</v>
      </c>
      <c r="T348">
        <v>12.78</v>
      </c>
      <c r="U348">
        <v>0</v>
      </c>
      <c r="V348">
        <v>0</v>
      </c>
      <c r="W348">
        <v>0</v>
      </c>
      <c r="X348">
        <v>0</v>
      </c>
      <c r="Y348">
        <v>0.21099999999999999</v>
      </c>
      <c r="Z348">
        <v>0.78900000000000003</v>
      </c>
    </row>
    <row r="349" spans="1:26" x14ac:dyDescent="0.25">
      <c r="A349" t="s">
        <v>654</v>
      </c>
      <c r="B349">
        <v>639</v>
      </c>
      <c r="C349" t="s">
        <v>640</v>
      </c>
      <c r="D349">
        <v>12.5</v>
      </c>
      <c r="E349">
        <v>1.75</v>
      </c>
      <c r="F349">
        <v>218750</v>
      </c>
      <c r="G349">
        <v>0.10100000000000001</v>
      </c>
      <c r="H349">
        <v>1</v>
      </c>
      <c r="I349">
        <v>2168750.1</v>
      </c>
      <c r="J349">
        <v>167</v>
      </c>
      <c r="K349">
        <v>7.6999999999999999E-2</v>
      </c>
      <c r="L349">
        <v>5.6</v>
      </c>
      <c r="M349">
        <v>162</v>
      </c>
      <c r="N349">
        <v>7.4999999999999997E-2</v>
      </c>
      <c r="O349">
        <v>98</v>
      </c>
      <c r="P349">
        <v>0.03</v>
      </c>
      <c r="Q349">
        <v>0.03</v>
      </c>
      <c r="R349">
        <v>0</v>
      </c>
      <c r="S349" t="s">
        <v>641</v>
      </c>
      <c r="T349">
        <v>11.37</v>
      </c>
      <c r="U349">
        <v>0</v>
      </c>
      <c r="V349">
        <v>0</v>
      </c>
      <c r="W349">
        <v>0</v>
      </c>
      <c r="X349">
        <v>0</v>
      </c>
      <c r="Y349">
        <v>4.0000000000000001E-3</v>
      </c>
      <c r="Z349">
        <v>0.996</v>
      </c>
    </row>
    <row r="350" spans="1:26" x14ac:dyDescent="0.25">
      <c r="A350" t="s">
        <v>22</v>
      </c>
      <c r="B350">
        <v>85</v>
      </c>
      <c r="C350" t="s">
        <v>640</v>
      </c>
      <c r="D350">
        <v>24.1</v>
      </c>
      <c r="E350">
        <v>1.57</v>
      </c>
      <c r="F350">
        <v>378370.00000000006</v>
      </c>
      <c r="G350">
        <v>4.3999999999999997E-2</v>
      </c>
      <c r="H350">
        <v>9</v>
      </c>
      <c r="I350">
        <v>8642454.1999999993</v>
      </c>
      <c r="J350">
        <v>1387</v>
      </c>
      <c r="K350">
        <v>0.16</v>
      </c>
      <c r="L350">
        <v>19.2</v>
      </c>
      <c r="M350">
        <v>1367</v>
      </c>
      <c r="N350">
        <v>0.158</v>
      </c>
      <c r="O350">
        <v>525</v>
      </c>
      <c r="P350">
        <v>5.2999999999999999E-2</v>
      </c>
      <c r="Q350">
        <v>4.8000000000000001E-2</v>
      </c>
      <c r="R350">
        <v>843</v>
      </c>
      <c r="S350" t="s">
        <v>641</v>
      </c>
      <c r="T350">
        <v>22.55</v>
      </c>
      <c r="U350">
        <v>0</v>
      </c>
      <c r="V350">
        <v>0</v>
      </c>
      <c r="W350">
        <v>0</v>
      </c>
      <c r="X350">
        <v>0</v>
      </c>
      <c r="Y350">
        <v>8.9999999999999993E-3</v>
      </c>
      <c r="Z350">
        <v>0.99099999999999999</v>
      </c>
    </row>
    <row r="351" spans="1:26" x14ac:dyDescent="0.25">
      <c r="A351" t="s">
        <v>438</v>
      </c>
      <c r="B351">
        <v>899</v>
      </c>
      <c r="C351" t="s">
        <v>640</v>
      </c>
      <c r="D351">
        <v>7.2</v>
      </c>
      <c r="E351">
        <v>1.19</v>
      </c>
      <c r="F351">
        <v>85680</v>
      </c>
      <c r="G351">
        <v>7.6999999999999999E-2</v>
      </c>
      <c r="H351">
        <v>9</v>
      </c>
      <c r="I351">
        <v>1107875.8</v>
      </c>
      <c r="J351">
        <v>171</v>
      </c>
      <c r="K351">
        <v>0.154</v>
      </c>
      <c r="L351">
        <v>44.9</v>
      </c>
      <c r="M351">
        <v>126</v>
      </c>
      <c r="N351">
        <v>0.114</v>
      </c>
      <c r="O351">
        <v>69</v>
      </c>
      <c r="P351">
        <v>5.2999999999999999E-2</v>
      </c>
      <c r="Q351">
        <v>4.8000000000000001E-2</v>
      </c>
      <c r="R351">
        <v>57</v>
      </c>
      <c r="S351" t="s">
        <v>641</v>
      </c>
      <c r="T351">
        <v>4.54</v>
      </c>
      <c r="U351">
        <v>0</v>
      </c>
      <c r="V351">
        <v>0.125</v>
      </c>
      <c r="W351">
        <v>0</v>
      </c>
      <c r="X351">
        <v>0</v>
      </c>
      <c r="Y351">
        <v>4.5999999999999999E-2</v>
      </c>
      <c r="Z351">
        <v>0.82899999999999996</v>
      </c>
    </row>
    <row r="352" spans="1:26" x14ac:dyDescent="0.25">
      <c r="A352" t="s">
        <v>63</v>
      </c>
      <c r="B352">
        <v>179</v>
      </c>
      <c r="C352" t="s">
        <v>640</v>
      </c>
      <c r="D352">
        <v>25.6</v>
      </c>
      <c r="E352">
        <v>6.62</v>
      </c>
      <c r="F352">
        <v>1694720</v>
      </c>
      <c r="G352">
        <v>1.0489999999999999</v>
      </c>
      <c r="H352">
        <v>10</v>
      </c>
      <c r="I352">
        <v>1614810</v>
      </c>
      <c r="J352">
        <v>120</v>
      </c>
      <c r="K352">
        <v>7.3999999999999996E-2</v>
      </c>
      <c r="L352">
        <v>9.6</v>
      </c>
      <c r="M352">
        <v>111</v>
      </c>
      <c r="N352">
        <v>6.9000000000000006E-2</v>
      </c>
      <c r="O352">
        <v>116</v>
      </c>
      <c r="P352">
        <v>3.1E-2</v>
      </c>
      <c r="Q352">
        <v>4.53E-2</v>
      </c>
      <c r="R352">
        <v>-5</v>
      </c>
      <c r="S352" t="s">
        <v>641</v>
      </c>
      <c r="T352">
        <v>5.88</v>
      </c>
      <c r="U352">
        <v>2</v>
      </c>
      <c r="V352">
        <v>0</v>
      </c>
      <c r="W352">
        <v>0</v>
      </c>
      <c r="X352">
        <v>0</v>
      </c>
      <c r="Y352">
        <v>0</v>
      </c>
      <c r="Z352">
        <v>1</v>
      </c>
    </row>
    <row r="353" spans="1:26" x14ac:dyDescent="0.25">
      <c r="A353" t="s">
        <v>378</v>
      </c>
      <c r="B353">
        <v>786</v>
      </c>
      <c r="C353" t="s">
        <v>640</v>
      </c>
      <c r="D353">
        <v>13.3</v>
      </c>
      <c r="E353">
        <v>5.61</v>
      </c>
      <c r="F353">
        <v>746130.00000000012</v>
      </c>
      <c r="G353">
        <v>0.97799999999999998</v>
      </c>
      <c r="H353">
        <v>10</v>
      </c>
      <c r="I353">
        <v>762843.5</v>
      </c>
      <c r="J353">
        <v>100</v>
      </c>
      <c r="K353">
        <v>0.13100000000000001</v>
      </c>
      <c r="L353">
        <v>2</v>
      </c>
      <c r="M353">
        <v>98</v>
      </c>
      <c r="N353">
        <v>0.128</v>
      </c>
      <c r="O353">
        <v>54</v>
      </c>
      <c r="P353">
        <v>3.1E-2</v>
      </c>
      <c r="Q353">
        <v>4.53E-2</v>
      </c>
      <c r="R353">
        <v>44</v>
      </c>
      <c r="S353" t="s">
        <v>641</v>
      </c>
      <c r="T353">
        <v>5.47</v>
      </c>
      <c r="U353">
        <v>0</v>
      </c>
      <c r="V353">
        <v>0</v>
      </c>
      <c r="W353">
        <v>0</v>
      </c>
      <c r="X353">
        <v>0</v>
      </c>
      <c r="Y353">
        <v>0.23699999999999999</v>
      </c>
      <c r="Z353">
        <v>0.76300000000000001</v>
      </c>
    </row>
    <row r="354" spans="1:26" x14ac:dyDescent="0.25">
      <c r="A354" t="s">
        <v>155</v>
      </c>
      <c r="B354">
        <v>390</v>
      </c>
      <c r="C354" t="s">
        <v>640</v>
      </c>
      <c r="D354">
        <v>223.6</v>
      </c>
      <c r="E354">
        <v>0.74</v>
      </c>
      <c r="F354">
        <v>1654640</v>
      </c>
      <c r="G354">
        <v>4.5999999999999999E-2</v>
      </c>
      <c r="H354">
        <v>9</v>
      </c>
      <c r="I354">
        <v>35674030</v>
      </c>
      <c r="J354">
        <v>3547</v>
      </c>
      <c r="K354">
        <v>9.9000000000000005E-2</v>
      </c>
      <c r="L354">
        <v>138.30000000000001</v>
      </c>
      <c r="M354">
        <v>3409</v>
      </c>
      <c r="N354">
        <v>9.6000000000000002E-2</v>
      </c>
      <c r="O354">
        <v>2170</v>
      </c>
      <c r="P354">
        <v>5.2999999999999999E-2</v>
      </c>
      <c r="Q354">
        <v>4.8000000000000001E-2</v>
      </c>
      <c r="R354">
        <v>1239</v>
      </c>
      <c r="S354" t="s">
        <v>641</v>
      </c>
      <c r="T354">
        <v>94.28</v>
      </c>
      <c r="U354">
        <v>0</v>
      </c>
      <c r="V354">
        <v>0</v>
      </c>
      <c r="W354">
        <v>0</v>
      </c>
      <c r="X354">
        <v>0</v>
      </c>
      <c r="Y354">
        <v>3.7999999999999999E-2</v>
      </c>
      <c r="Z354">
        <v>0.96199999999999997</v>
      </c>
    </row>
    <row r="355" spans="1:26" x14ac:dyDescent="0.25">
      <c r="A355" t="s">
        <v>64</v>
      </c>
      <c r="B355">
        <v>180</v>
      </c>
      <c r="C355" t="s">
        <v>640</v>
      </c>
      <c r="D355">
        <v>7.9</v>
      </c>
      <c r="E355">
        <v>2.85</v>
      </c>
      <c r="F355">
        <v>225150</v>
      </c>
      <c r="G355">
        <v>0.57199999999999995</v>
      </c>
      <c r="H355">
        <v>9</v>
      </c>
      <c r="I355">
        <v>393589.3</v>
      </c>
      <c r="J355">
        <v>41</v>
      </c>
      <c r="K355">
        <v>0.10299999999999999</v>
      </c>
      <c r="L355">
        <v>0.6</v>
      </c>
      <c r="M355">
        <v>40</v>
      </c>
      <c r="N355">
        <v>0.10199999999999999</v>
      </c>
      <c r="O355">
        <v>28</v>
      </c>
      <c r="P355">
        <v>3.1E-2</v>
      </c>
      <c r="Q355">
        <v>4.8000000000000001E-2</v>
      </c>
      <c r="R355">
        <v>12</v>
      </c>
      <c r="S355" t="s">
        <v>641</v>
      </c>
      <c r="T355">
        <v>1.34</v>
      </c>
      <c r="U355">
        <v>2</v>
      </c>
      <c r="V355">
        <v>0</v>
      </c>
      <c r="W355">
        <v>0</v>
      </c>
      <c r="X355">
        <v>0</v>
      </c>
      <c r="Y355">
        <v>0.21299999999999999</v>
      </c>
      <c r="Z355">
        <v>0.78700000000000003</v>
      </c>
    </row>
    <row r="356" spans="1:26" x14ac:dyDescent="0.25">
      <c r="A356" t="s">
        <v>178</v>
      </c>
      <c r="B356">
        <v>443</v>
      </c>
      <c r="C356" t="s">
        <v>640</v>
      </c>
      <c r="D356">
        <v>4</v>
      </c>
      <c r="E356">
        <v>0.66</v>
      </c>
      <c r="F356">
        <v>26400</v>
      </c>
      <c r="G356">
        <v>3.0000000000000001E-3</v>
      </c>
      <c r="H356">
        <v>13</v>
      </c>
      <c r="I356">
        <v>9721271.5999999996</v>
      </c>
      <c r="J356">
        <v>655</v>
      </c>
      <c r="K356">
        <v>6.7000000000000004E-2</v>
      </c>
      <c r="L356">
        <v>7.2</v>
      </c>
      <c r="M356">
        <v>648</v>
      </c>
      <c r="N356">
        <v>6.7000000000000004E-2</v>
      </c>
      <c r="O356">
        <v>605</v>
      </c>
      <c r="P356">
        <v>6.0999999999999999E-2</v>
      </c>
      <c r="Q356">
        <v>5.4100000000000002E-2</v>
      </c>
      <c r="R356">
        <v>0</v>
      </c>
      <c r="S356" t="s">
        <v>641</v>
      </c>
      <c r="T356">
        <v>19.46</v>
      </c>
      <c r="U356">
        <v>0</v>
      </c>
      <c r="V356">
        <v>0</v>
      </c>
      <c r="W356">
        <v>0</v>
      </c>
      <c r="X356">
        <v>0</v>
      </c>
      <c r="Y356">
        <v>2E-3</v>
      </c>
      <c r="Z356">
        <v>0.998</v>
      </c>
    </row>
    <row r="357" spans="1:26" x14ac:dyDescent="0.25">
      <c r="A357" t="s">
        <v>347</v>
      </c>
      <c r="B357">
        <v>730</v>
      </c>
      <c r="C357" t="s">
        <v>640</v>
      </c>
      <c r="D357">
        <v>123</v>
      </c>
      <c r="E357">
        <v>3.44</v>
      </c>
      <c r="F357">
        <v>4231200</v>
      </c>
      <c r="G357">
        <v>2.7850000000000001</v>
      </c>
      <c r="H357">
        <v>10</v>
      </c>
      <c r="I357">
        <v>1519142.4</v>
      </c>
      <c r="J357">
        <v>126</v>
      </c>
      <c r="K357">
        <v>8.3000000000000004E-2</v>
      </c>
      <c r="L357">
        <v>0.7</v>
      </c>
      <c r="M357">
        <v>125</v>
      </c>
      <c r="N357">
        <v>8.2000000000000003E-2</v>
      </c>
      <c r="O357">
        <v>122</v>
      </c>
      <c r="P357">
        <v>3.1E-2</v>
      </c>
      <c r="Q357">
        <v>4.53E-2</v>
      </c>
      <c r="R357">
        <v>3</v>
      </c>
      <c r="S357" t="s">
        <v>641</v>
      </c>
      <c r="T357">
        <v>7.02</v>
      </c>
      <c r="U357">
        <v>0</v>
      </c>
      <c r="V357">
        <v>0</v>
      </c>
      <c r="W357">
        <v>0</v>
      </c>
      <c r="X357">
        <v>0</v>
      </c>
      <c r="Y357">
        <v>0.26900000000000002</v>
      </c>
      <c r="Z357">
        <v>0.73099999999999998</v>
      </c>
    </row>
    <row r="358" spans="1:26" x14ac:dyDescent="0.25">
      <c r="A358" t="s">
        <v>156</v>
      </c>
      <c r="B358">
        <v>392</v>
      </c>
      <c r="C358" t="s">
        <v>640</v>
      </c>
      <c r="D358">
        <v>33.9</v>
      </c>
      <c r="E358">
        <v>0.69</v>
      </c>
      <c r="F358">
        <v>233909.99999999997</v>
      </c>
      <c r="G358">
        <v>2.1999999999999999E-2</v>
      </c>
      <c r="H358">
        <v>11</v>
      </c>
      <c r="I358">
        <v>10529478.4</v>
      </c>
      <c r="J358">
        <v>1878</v>
      </c>
      <c r="K358">
        <v>0.17799999999999999</v>
      </c>
      <c r="L358">
        <v>24.3</v>
      </c>
      <c r="M358">
        <v>1853</v>
      </c>
      <c r="N358">
        <v>0.17599999999999999</v>
      </c>
      <c r="O358">
        <v>626</v>
      </c>
      <c r="P358">
        <v>5.2999999999999999E-2</v>
      </c>
      <c r="Q358">
        <v>4.8000000000000001E-2</v>
      </c>
      <c r="R358">
        <v>1227</v>
      </c>
      <c r="S358" t="s">
        <v>641</v>
      </c>
      <c r="T358">
        <v>29.02</v>
      </c>
      <c r="U358">
        <v>0</v>
      </c>
      <c r="V358">
        <v>0</v>
      </c>
      <c r="W358">
        <v>0</v>
      </c>
      <c r="X358">
        <v>0</v>
      </c>
      <c r="Y358">
        <v>3.0000000000000001E-3</v>
      </c>
      <c r="Z358">
        <v>0.997</v>
      </c>
    </row>
    <row r="359" spans="1:26" x14ac:dyDescent="0.25">
      <c r="A359" t="s">
        <v>293</v>
      </c>
      <c r="B359">
        <v>641</v>
      </c>
      <c r="C359" t="s">
        <v>640</v>
      </c>
      <c r="D359">
        <v>340.8</v>
      </c>
      <c r="E359">
        <v>0.64</v>
      </c>
      <c r="F359">
        <v>2181120</v>
      </c>
      <c r="G359">
        <v>0.17899999999999999</v>
      </c>
      <c r="H359">
        <v>11</v>
      </c>
      <c r="I359">
        <v>12194162.5</v>
      </c>
      <c r="J359">
        <v>431</v>
      </c>
      <c r="K359">
        <v>3.5000000000000003E-2</v>
      </c>
      <c r="L359">
        <v>8.6999999999999993</v>
      </c>
      <c r="M359">
        <v>422</v>
      </c>
      <c r="N359">
        <v>3.5000000000000003E-2</v>
      </c>
      <c r="O359">
        <v>790</v>
      </c>
      <c r="P359">
        <v>5.2999999999999999E-2</v>
      </c>
      <c r="Q359">
        <v>4.8000000000000001E-2</v>
      </c>
      <c r="R359">
        <v>-368</v>
      </c>
      <c r="S359" t="s">
        <v>641</v>
      </c>
      <c r="T359">
        <v>23.05</v>
      </c>
      <c r="U359">
        <v>0</v>
      </c>
      <c r="V359">
        <v>0</v>
      </c>
      <c r="W359">
        <v>0</v>
      </c>
      <c r="X359">
        <v>0</v>
      </c>
      <c r="Y359">
        <v>0</v>
      </c>
      <c r="Z359">
        <v>1</v>
      </c>
    </row>
    <row r="360" spans="1:26" x14ac:dyDescent="0.25">
      <c r="A360" t="s">
        <v>95</v>
      </c>
      <c r="B360">
        <v>242</v>
      </c>
      <c r="C360" t="s">
        <v>640</v>
      </c>
      <c r="D360">
        <v>10.8</v>
      </c>
      <c r="E360">
        <v>2.9</v>
      </c>
      <c r="F360">
        <v>313200</v>
      </c>
      <c r="G360">
        <v>0.78</v>
      </c>
      <c r="H360">
        <v>9</v>
      </c>
      <c r="I360">
        <v>401755.1</v>
      </c>
      <c r="J360">
        <v>50</v>
      </c>
      <c r="K360">
        <v>0.123</v>
      </c>
      <c r="L360">
        <v>1.4</v>
      </c>
      <c r="M360">
        <v>48</v>
      </c>
      <c r="N360">
        <v>0.11899999999999999</v>
      </c>
      <c r="O360">
        <v>29</v>
      </c>
      <c r="P360">
        <v>5.2999999999999999E-2</v>
      </c>
      <c r="Q360">
        <v>4.8000000000000001E-2</v>
      </c>
      <c r="R360">
        <v>19</v>
      </c>
      <c r="S360" t="s">
        <v>641</v>
      </c>
      <c r="T360">
        <v>1.2</v>
      </c>
      <c r="U360">
        <v>0</v>
      </c>
      <c r="V360">
        <v>0</v>
      </c>
      <c r="W360">
        <v>0</v>
      </c>
      <c r="X360">
        <v>0</v>
      </c>
      <c r="Y360">
        <v>3.6999999999999998E-2</v>
      </c>
      <c r="Z360">
        <v>0.96299999999999997</v>
      </c>
    </row>
    <row r="361" spans="1:26" x14ac:dyDescent="0.25">
      <c r="A361" t="s">
        <v>440</v>
      </c>
      <c r="B361">
        <v>904</v>
      </c>
      <c r="C361" t="s">
        <v>640</v>
      </c>
      <c r="D361">
        <v>68.2</v>
      </c>
      <c r="E361">
        <v>10.050000000000001</v>
      </c>
      <c r="F361">
        <v>6854100.0000000009</v>
      </c>
      <c r="G361">
        <v>16.114999999999998</v>
      </c>
      <c r="H361">
        <v>10</v>
      </c>
      <c r="I361">
        <v>425334.7</v>
      </c>
      <c r="J361">
        <v>58</v>
      </c>
      <c r="K361">
        <v>0.13700000000000001</v>
      </c>
      <c r="L361">
        <v>5.6</v>
      </c>
      <c r="M361">
        <v>53</v>
      </c>
      <c r="N361">
        <v>0.125</v>
      </c>
      <c r="O361">
        <v>44</v>
      </c>
      <c r="P361">
        <v>3.1E-2</v>
      </c>
      <c r="Q361">
        <v>4.53E-2</v>
      </c>
      <c r="R361">
        <v>9</v>
      </c>
      <c r="S361" t="s">
        <v>641</v>
      </c>
      <c r="T361">
        <v>2.21</v>
      </c>
      <c r="U361">
        <v>0</v>
      </c>
      <c r="V361">
        <v>0</v>
      </c>
      <c r="W361">
        <v>0</v>
      </c>
      <c r="X361">
        <v>0</v>
      </c>
      <c r="Y361">
        <v>0</v>
      </c>
      <c r="Z361">
        <v>1</v>
      </c>
    </row>
    <row r="362" spans="1:26" x14ac:dyDescent="0.25">
      <c r="A362" t="s">
        <v>643</v>
      </c>
      <c r="B362">
        <v>89</v>
      </c>
      <c r="C362" t="s">
        <v>640</v>
      </c>
      <c r="D362">
        <v>24.6</v>
      </c>
      <c r="E362">
        <v>0.5</v>
      </c>
      <c r="F362">
        <v>123000</v>
      </c>
      <c r="G362">
        <v>3.0000000000000001E-3</v>
      </c>
      <c r="H362">
        <v>9</v>
      </c>
      <c r="I362">
        <v>38806586.299999997</v>
      </c>
      <c r="J362">
        <v>2776</v>
      </c>
      <c r="K362">
        <v>7.1999999999999995E-2</v>
      </c>
      <c r="L362">
        <v>93.6</v>
      </c>
      <c r="M362">
        <v>2682</v>
      </c>
      <c r="N362">
        <v>6.9000000000000006E-2</v>
      </c>
      <c r="O362">
        <v>2232</v>
      </c>
      <c r="P362">
        <v>6.0999999999999999E-2</v>
      </c>
      <c r="Q362">
        <v>4.8000000000000001E-2</v>
      </c>
      <c r="R362">
        <v>451</v>
      </c>
      <c r="S362" t="s">
        <v>641</v>
      </c>
      <c r="T362">
        <v>87.28</v>
      </c>
      <c r="U362">
        <v>0</v>
      </c>
      <c r="V362">
        <v>0</v>
      </c>
      <c r="W362">
        <v>0</v>
      </c>
      <c r="X362">
        <v>0</v>
      </c>
      <c r="Y362">
        <v>2E-3</v>
      </c>
      <c r="Z362">
        <v>0.998</v>
      </c>
    </row>
    <row r="363" spans="1:26" x14ac:dyDescent="0.25">
      <c r="A363" t="s">
        <v>690</v>
      </c>
      <c r="B363">
        <v>11006</v>
      </c>
      <c r="C363" t="s">
        <v>640</v>
      </c>
      <c r="D363">
        <v>7.4</v>
      </c>
      <c r="E363">
        <v>0.5</v>
      </c>
      <c r="F363">
        <v>37000</v>
      </c>
      <c r="G363" t="s">
        <v>2355</v>
      </c>
      <c r="H363">
        <v>5</v>
      </c>
      <c r="I363" t="s">
        <v>2355</v>
      </c>
      <c r="J363">
        <v>23</v>
      </c>
      <c r="K363">
        <v>2.9000000000000001E-2</v>
      </c>
      <c r="L363">
        <v>0.6</v>
      </c>
      <c r="M363" t="s">
        <v>2355</v>
      </c>
      <c r="N363">
        <v>2.8000000000000001E-2</v>
      </c>
      <c r="O363" t="s">
        <v>2355</v>
      </c>
      <c r="P363">
        <v>2.9000000000000001E-2</v>
      </c>
      <c r="Q363">
        <v>2.9000000000000001E-2</v>
      </c>
      <c r="R363" t="s">
        <v>2355</v>
      </c>
      <c r="S363" t="s">
        <v>641</v>
      </c>
      <c r="T363">
        <v>6.24</v>
      </c>
      <c r="U363">
        <v>6</v>
      </c>
      <c r="V363" t="e">
        <v>#N/A</v>
      </c>
      <c r="W363" t="e">
        <v>#N/A</v>
      </c>
      <c r="X363" t="e">
        <v>#N/A</v>
      </c>
      <c r="Y363" t="e">
        <v>#N/A</v>
      </c>
      <c r="Z363" t="e">
        <v>#N/A</v>
      </c>
    </row>
    <row r="364" spans="1:26" x14ac:dyDescent="0.25">
      <c r="A364" t="s">
        <v>179</v>
      </c>
      <c r="B364">
        <v>444</v>
      </c>
      <c r="C364" t="s">
        <v>640</v>
      </c>
      <c r="D364">
        <v>21.9</v>
      </c>
      <c r="E364">
        <v>0.96</v>
      </c>
      <c r="F364">
        <v>210239.99999999997</v>
      </c>
      <c r="G364">
        <v>5.0000000000000001E-3</v>
      </c>
      <c r="H364">
        <v>13</v>
      </c>
      <c r="I364">
        <v>44933143.399999999</v>
      </c>
      <c r="J364">
        <v>4243</v>
      </c>
      <c r="K364">
        <v>9.4E-2</v>
      </c>
      <c r="L364">
        <v>128.19999999999999</v>
      </c>
      <c r="M364">
        <v>4115</v>
      </c>
      <c r="N364">
        <v>9.1999999999999998E-2</v>
      </c>
      <c r="O364">
        <v>2814</v>
      </c>
      <c r="P364">
        <v>6.0999999999999999E-2</v>
      </c>
      <c r="Q364">
        <v>5.4100000000000002E-2</v>
      </c>
      <c r="R364">
        <v>0</v>
      </c>
      <c r="S364" t="s">
        <v>641</v>
      </c>
      <c r="T364">
        <v>135.88999999999999</v>
      </c>
      <c r="U364">
        <v>0</v>
      </c>
      <c r="V364">
        <v>0</v>
      </c>
      <c r="W364">
        <v>0</v>
      </c>
      <c r="X364">
        <v>6.7000000000000004E-2</v>
      </c>
      <c r="Y364">
        <v>8.0000000000000002E-3</v>
      </c>
      <c r="Z364">
        <v>0.92500000000000004</v>
      </c>
    </row>
    <row r="365" spans="1:26" x14ac:dyDescent="0.25">
      <c r="A365" t="s">
        <v>233</v>
      </c>
      <c r="B365">
        <v>529</v>
      </c>
      <c r="C365" t="s">
        <v>640</v>
      </c>
      <c r="D365">
        <v>544.29999999999995</v>
      </c>
      <c r="E365">
        <v>3.07</v>
      </c>
      <c r="F365">
        <v>16710009.999999998</v>
      </c>
      <c r="G365">
        <v>2.5999999999999999E-2</v>
      </c>
      <c r="H365">
        <v>10</v>
      </c>
      <c r="I365">
        <v>646639759.39999998</v>
      </c>
      <c r="J365">
        <v>45686</v>
      </c>
      <c r="K365">
        <v>7.0999999999999994E-2</v>
      </c>
      <c r="L365">
        <v>638.5</v>
      </c>
      <c r="M365">
        <v>45048</v>
      </c>
      <c r="N365">
        <v>7.0000000000000007E-2</v>
      </c>
      <c r="O365">
        <v>37122</v>
      </c>
      <c r="P365">
        <v>3.1E-2</v>
      </c>
      <c r="Q365">
        <v>4.53E-2</v>
      </c>
      <c r="R365">
        <v>7925</v>
      </c>
      <c r="S365" t="s">
        <v>641</v>
      </c>
      <c r="T365">
        <v>1597.8</v>
      </c>
      <c r="U365">
        <v>4</v>
      </c>
      <c r="V365">
        <v>3.1E-2</v>
      </c>
      <c r="W365">
        <v>0</v>
      </c>
      <c r="X365">
        <v>1.4E-2</v>
      </c>
      <c r="Y365">
        <v>5.8999999999999997E-2</v>
      </c>
      <c r="Z365">
        <v>0.89600000000000002</v>
      </c>
    </row>
    <row r="366" spans="1:26" x14ac:dyDescent="0.25">
      <c r="A366" t="s">
        <v>298</v>
      </c>
      <c r="B366">
        <v>656</v>
      </c>
      <c r="C366" t="s">
        <v>640</v>
      </c>
      <c r="D366">
        <v>28.6</v>
      </c>
      <c r="E366">
        <v>7.72</v>
      </c>
      <c r="F366">
        <v>2207920</v>
      </c>
      <c r="G366">
        <v>1.393</v>
      </c>
      <c r="H366">
        <v>10</v>
      </c>
      <c r="I366">
        <v>1584782.5</v>
      </c>
      <c r="J366">
        <v>213</v>
      </c>
      <c r="K366">
        <v>0.13400000000000001</v>
      </c>
      <c r="L366">
        <v>8.3000000000000007</v>
      </c>
      <c r="M366">
        <v>205</v>
      </c>
      <c r="N366">
        <v>0.129</v>
      </c>
      <c r="O366">
        <v>117</v>
      </c>
      <c r="P366">
        <v>3.1E-2</v>
      </c>
      <c r="Q366">
        <v>4.53E-2</v>
      </c>
      <c r="R366">
        <v>88</v>
      </c>
      <c r="S366" t="s">
        <v>641</v>
      </c>
      <c r="T366">
        <v>5.0199999999999996</v>
      </c>
      <c r="U366">
        <v>0</v>
      </c>
      <c r="V366">
        <v>0</v>
      </c>
      <c r="W366">
        <v>0</v>
      </c>
      <c r="X366">
        <v>0</v>
      </c>
      <c r="Y366">
        <v>3.4000000000000002E-2</v>
      </c>
      <c r="Z366">
        <v>0.96599999999999997</v>
      </c>
    </row>
    <row r="367" spans="1:26" x14ac:dyDescent="0.25">
      <c r="A367" t="s">
        <v>157</v>
      </c>
      <c r="B367">
        <v>394</v>
      </c>
      <c r="C367" t="s">
        <v>640</v>
      </c>
      <c r="D367">
        <v>7</v>
      </c>
      <c r="E367">
        <v>1.1499999999999999</v>
      </c>
      <c r="F367">
        <v>80499.999999999985</v>
      </c>
      <c r="G367">
        <v>2.7E-2</v>
      </c>
      <c r="H367">
        <v>13</v>
      </c>
      <c r="I367">
        <v>2958126.3</v>
      </c>
      <c r="J367">
        <v>146</v>
      </c>
      <c r="K367">
        <v>4.9000000000000002E-2</v>
      </c>
      <c r="L367">
        <v>0.7</v>
      </c>
      <c r="M367">
        <v>145</v>
      </c>
      <c r="N367">
        <v>4.9000000000000002E-2</v>
      </c>
      <c r="O367">
        <v>192</v>
      </c>
      <c r="P367">
        <v>6.0999999999999999E-2</v>
      </c>
      <c r="Q367">
        <v>5.4100000000000002E-2</v>
      </c>
      <c r="R367">
        <v>-47</v>
      </c>
      <c r="S367" t="s">
        <v>641</v>
      </c>
      <c r="T367">
        <v>4.6500000000000004</v>
      </c>
      <c r="U367">
        <v>0</v>
      </c>
      <c r="V367">
        <v>0</v>
      </c>
      <c r="W367">
        <v>0</v>
      </c>
      <c r="X367">
        <v>0</v>
      </c>
      <c r="Y367">
        <v>0</v>
      </c>
      <c r="Z367">
        <v>1</v>
      </c>
    </row>
    <row r="368" spans="1:26" x14ac:dyDescent="0.25">
      <c r="A368" t="s">
        <v>234</v>
      </c>
      <c r="B368">
        <v>531</v>
      </c>
      <c r="C368" t="s">
        <v>640</v>
      </c>
      <c r="D368">
        <v>69.5</v>
      </c>
      <c r="E368">
        <v>4.26</v>
      </c>
      <c r="F368">
        <v>2960700</v>
      </c>
      <c r="G368">
        <v>0.47199999999999998</v>
      </c>
      <c r="H368">
        <v>10</v>
      </c>
      <c r="I368">
        <v>6273046</v>
      </c>
      <c r="J368">
        <v>530</v>
      </c>
      <c r="K368">
        <v>8.5000000000000006E-2</v>
      </c>
      <c r="L368">
        <v>3.8</v>
      </c>
      <c r="M368">
        <v>527</v>
      </c>
      <c r="N368">
        <v>8.4000000000000005E-2</v>
      </c>
      <c r="O368">
        <v>419</v>
      </c>
      <c r="P368">
        <v>3.1E-2</v>
      </c>
      <c r="Q368">
        <v>4.53E-2</v>
      </c>
      <c r="R368">
        <v>108</v>
      </c>
      <c r="S368" t="s">
        <v>641</v>
      </c>
      <c r="T368">
        <v>10.54</v>
      </c>
      <c r="U368">
        <v>0</v>
      </c>
      <c r="V368">
        <v>0</v>
      </c>
      <c r="W368">
        <v>0</v>
      </c>
      <c r="X368">
        <v>0</v>
      </c>
      <c r="Y368">
        <v>6.9000000000000006E-2</v>
      </c>
      <c r="Z368">
        <v>0.93100000000000005</v>
      </c>
    </row>
    <row r="369" spans="1:26" x14ac:dyDescent="0.25">
      <c r="A369" t="s">
        <v>649</v>
      </c>
      <c r="B369">
        <v>395</v>
      </c>
      <c r="C369" t="s">
        <v>640</v>
      </c>
      <c r="D369">
        <v>314.2</v>
      </c>
      <c r="E369">
        <v>0.35</v>
      </c>
      <c r="F369">
        <v>1099699.9999999998</v>
      </c>
      <c r="G369">
        <v>0.26500000000000001</v>
      </c>
      <c r="H369">
        <v>11</v>
      </c>
      <c r="I369">
        <v>4148076.9</v>
      </c>
      <c r="J369">
        <v>455</v>
      </c>
      <c r="K369">
        <v>0.11</v>
      </c>
      <c r="L369">
        <v>3.8</v>
      </c>
      <c r="M369">
        <v>451</v>
      </c>
      <c r="N369">
        <v>0.109</v>
      </c>
      <c r="O369">
        <v>275</v>
      </c>
      <c r="P369">
        <v>5.2999999999999999E-2</v>
      </c>
      <c r="Q369">
        <v>4.8000000000000001E-2</v>
      </c>
      <c r="R369">
        <v>0</v>
      </c>
      <c r="S369" t="s">
        <v>641</v>
      </c>
      <c r="T369">
        <v>11.62</v>
      </c>
      <c r="U369">
        <v>0</v>
      </c>
      <c r="V369">
        <v>0</v>
      </c>
      <c r="W369">
        <v>0</v>
      </c>
      <c r="X369">
        <v>0</v>
      </c>
      <c r="Y369">
        <v>2.1000000000000001E-2</v>
      </c>
      <c r="Z369">
        <v>0.97899999999999998</v>
      </c>
    </row>
    <row r="370" spans="1:26" x14ac:dyDescent="0.25">
      <c r="A370" t="s">
        <v>655</v>
      </c>
      <c r="B370">
        <v>642</v>
      </c>
      <c r="C370" t="s">
        <v>640</v>
      </c>
      <c r="D370">
        <v>86</v>
      </c>
      <c r="E370">
        <v>0.37</v>
      </c>
      <c r="F370">
        <v>318200</v>
      </c>
      <c r="G370">
        <v>3.0000000000000001E-3</v>
      </c>
      <c r="H370">
        <v>9</v>
      </c>
      <c r="I370">
        <v>94728797.799999997</v>
      </c>
      <c r="J370">
        <v>6851</v>
      </c>
      <c r="K370">
        <v>7.1999999999999995E-2</v>
      </c>
      <c r="L370">
        <v>-275.89999999999998</v>
      </c>
      <c r="M370">
        <v>7127</v>
      </c>
      <c r="N370">
        <v>7.4999999999999997E-2</v>
      </c>
      <c r="O370">
        <v>5452</v>
      </c>
      <c r="P370">
        <v>5.2999999999999999E-2</v>
      </c>
      <c r="Q370">
        <v>4.8000000000000001E-2</v>
      </c>
      <c r="R370">
        <v>0</v>
      </c>
      <c r="S370" t="s">
        <v>641</v>
      </c>
      <c r="T370">
        <v>182.38</v>
      </c>
      <c r="U370">
        <v>0</v>
      </c>
      <c r="V370">
        <v>2.1999999999999999E-2</v>
      </c>
      <c r="W370">
        <v>0</v>
      </c>
      <c r="X370">
        <v>3.6999999999999998E-2</v>
      </c>
      <c r="Y370">
        <v>1.4999999999999999E-2</v>
      </c>
      <c r="Z370">
        <v>0.92500000000000004</v>
      </c>
    </row>
    <row r="371" spans="1:26" x14ac:dyDescent="0.25">
      <c r="A371" t="s">
        <v>318</v>
      </c>
      <c r="B371">
        <v>682</v>
      </c>
      <c r="C371" t="s">
        <v>640</v>
      </c>
      <c r="D371">
        <v>1259.7</v>
      </c>
      <c r="E371">
        <v>8.17</v>
      </c>
      <c r="F371">
        <v>102917490</v>
      </c>
      <c r="G371">
        <v>1.232</v>
      </c>
      <c r="H371">
        <v>10</v>
      </c>
      <c r="I371">
        <v>83560492.400000006</v>
      </c>
      <c r="J371">
        <v>8631</v>
      </c>
      <c r="K371">
        <v>0.10299999999999999</v>
      </c>
      <c r="L371">
        <v>1110.3</v>
      </c>
      <c r="M371">
        <v>7521</v>
      </c>
      <c r="N371">
        <v>0.09</v>
      </c>
      <c r="O371">
        <v>6082</v>
      </c>
      <c r="P371">
        <v>3.1E-2</v>
      </c>
      <c r="Q371">
        <v>4.53E-2</v>
      </c>
      <c r="R371">
        <v>1439</v>
      </c>
      <c r="S371" t="s">
        <v>641</v>
      </c>
      <c r="T371">
        <v>419.11</v>
      </c>
      <c r="U371">
        <v>0</v>
      </c>
      <c r="V371">
        <v>5.1999999999999998E-2</v>
      </c>
      <c r="W371">
        <v>0</v>
      </c>
      <c r="X371">
        <v>0</v>
      </c>
      <c r="Y371">
        <v>5.5E-2</v>
      </c>
      <c r="Z371">
        <v>0.89300000000000002</v>
      </c>
    </row>
    <row r="372" spans="1:26" x14ac:dyDescent="0.25">
      <c r="A372" t="s">
        <v>158</v>
      </c>
      <c r="B372">
        <v>397</v>
      </c>
      <c r="C372" t="s">
        <v>640</v>
      </c>
      <c r="D372">
        <v>404</v>
      </c>
      <c r="E372">
        <v>3.37</v>
      </c>
      <c r="F372">
        <v>13614800</v>
      </c>
      <c r="G372">
        <v>0.74199999999999999</v>
      </c>
      <c r="H372">
        <v>10</v>
      </c>
      <c r="I372">
        <v>18346655.800000001</v>
      </c>
      <c r="J372">
        <v>2325</v>
      </c>
      <c r="K372">
        <v>0.127</v>
      </c>
      <c r="L372">
        <v>44.9</v>
      </c>
      <c r="M372">
        <v>2280</v>
      </c>
      <c r="N372">
        <v>0.124</v>
      </c>
      <c r="O372">
        <v>1273</v>
      </c>
      <c r="P372">
        <v>3.1E-2</v>
      </c>
      <c r="Q372">
        <v>4.53E-2</v>
      </c>
      <c r="R372">
        <v>1007</v>
      </c>
      <c r="S372" t="s">
        <v>641</v>
      </c>
      <c r="T372">
        <v>64.48</v>
      </c>
      <c r="U372">
        <v>0</v>
      </c>
      <c r="V372">
        <v>0</v>
      </c>
      <c r="W372">
        <v>0</v>
      </c>
      <c r="X372">
        <v>0</v>
      </c>
      <c r="Y372">
        <v>2.5999999999999999E-2</v>
      </c>
      <c r="Z372">
        <v>0.97399999999999998</v>
      </c>
    </row>
    <row r="373" spans="1:26" x14ac:dyDescent="0.25">
      <c r="A373" t="s">
        <v>349</v>
      </c>
      <c r="B373">
        <v>732</v>
      </c>
      <c r="C373" t="s">
        <v>640</v>
      </c>
      <c r="D373">
        <v>14.6</v>
      </c>
      <c r="E373">
        <v>0.84</v>
      </c>
      <c r="F373">
        <v>122640</v>
      </c>
      <c r="G373">
        <v>0.11600000000000001</v>
      </c>
      <c r="H373">
        <v>9</v>
      </c>
      <c r="I373">
        <v>1060559.7</v>
      </c>
      <c r="J373">
        <v>111</v>
      </c>
      <c r="K373">
        <v>0.105</v>
      </c>
      <c r="L373">
        <v>7.7</v>
      </c>
      <c r="M373">
        <v>103</v>
      </c>
      <c r="N373">
        <v>9.7000000000000003E-2</v>
      </c>
      <c r="O373">
        <v>67</v>
      </c>
      <c r="P373">
        <v>5.2999999999999999E-2</v>
      </c>
      <c r="Q373">
        <v>4.8000000000000001E-2</v>
      </c>
      <c r="R373">
        <v>36</v>
      </c>
      <c r="S373" t="s">
        <v>641</v>
      </c>
      <c r="T373">
        <v>4.99</v>
      </c>
      <c r="U373">
        <v>0</v>
      </c>
      <c r="V373">
        <v>0</v>
      </c>
      <c r="W373">
        <v>0</v>
      </c>
      <c r="X373">
        <v>0</v>
      </c>
      <c r="Y373">
        <v>0</v>
      </c>
      <c r="Z373">
        <v>1</v>
      </c>
    </row>
    <row r="374" spans="1:26" x14ac:dyDescent="0.25">
      <c r="A374" t="s">
        <v>235</v>
      </c>
      <c r="B374">
        <v>532</v>
      </c>
      <c r="C374" t="s">
        <v>640</v>
      </c>
      <c r="D374">
        <v>19.8</v>
      </c>
      <c r="E374">
        <v>4.05</v>
      </c>
      <c r="F374">
        <v>801900</v>
      </c>
      <c r="G374">
        <v>1.8620000000000001</v>
      </c>
      <c r="H374">
        <v>10</v>
      </c>
      <c r="I374">
        <v>430719</v>
      </c>
      <c r="J374">
        <v>44</v>
      </c>
      <c r="K374">
        <v>0.10199999999999999</v>
      </c>
      <c r="L374">
        <v>1.6</v>
      </c>
      <c r="M374">
        <v>43</v>
      </c>
      <c r="N374">
        <v>0.1</v>
      </c>
      <c r="O374">
        <v>33</v>
      </c>
      <c r="P374">
        <v>3.1E-2</v>
      </c>
      <c r="Q374">
        <v>4.53E-2</v>
      </c>
      <c r="R374">
        <v>10</v>
      </c>
      <c r="S374" t="s">
        <v>641</v>
      </c>
      <c r="T374">
        <v>1.22</v>
      </c>
      <c r="U374">
        <v>0</v>
      </c>
      <c r="V374">
        <v>0</v>
      </c>
      <c r="W374">
        <v>0</v>
      </c>
      <c r="X374">
        <v>0</v>
      </c>
      <c r="Y374">
        <v>0</v>
      </c>
      <c r="Z374">
        <v>1</v>
      </c>
    </row>
    <row r="375" spans="1:26" x14ac:dyDescent="0.25">
      <c r="A375" t="s">
        <v>262</v>
      </c>
      <c r="B375">
        <v>576</v>
      </c>
      <c r="C375" t="s">
        <v>640</v>
      </c>
      <c r="D375">
        <v>15.1</v>
      </c>
      <c r="E375">
        <v>0.89</v>
      </c>
      <c r="F375">
        <v>134390</v>
      </c>
      <c r="G375">
        <v>1.6990000000000001</v>
      </c>
      <c r="H375">
        <v>9</v>
      </c>
      <c r="I375">
        <v>79091.399999999994</v>
      </c>
      <c r="J375">
        <v>9.6</v>
      </c>
      <c r="K375">
        <v>0.121</v>
      </c>
      <c r="L375">
        <v>0.1</v>
      </c>
      <c r="M375">
        <v>9.5</v>
      </c>
      <c r="N375">
        <v>0.12</v>
      </c>
      <c r="O375">
        <v>6.2</v>
      </c>
      <c r="P375">
        <v>6.0999999999999999E-2</v>
      </c>
      <c r="Q375">
        <v>4.8000000000000001E-2</v>
      </c>
      <c r="R375">
        <v>3</v>
      </c>
      <c r="S375" t="s">
        <v>641</v>
      </c>
      <c r="T375">
        <v>0.35</v>
      </c>
      <c r="U375">
        <v>0</v>
      </c>
      <c r="V375">
        <v>0</v>
      </c>
      <c r="W375">
        <v>0</v>
      </c>
      <c r="X375">
        <v>0</v>
      </c>
      <c r="Y375">
        <v>0</v>
      </c>
      <c r="Z375">
        <v>1</v>
      </c>
    </row>
    <row r="376" spans="1:26" x14ac:dyDescent="0.25">
      <c r="A376" t="s">
        <v>694</v>
      </c>
      <c r="B376">
        <v>11505</v>
      </c>
      <c r="C376" t="s">
        <v>640</v>
      </c>
      <c r="D376">
        <v>41.2</v>
      </c>
      <c r="E376">
        <v>0.28000000000000003</v>
      </c>
      <c r="F376">
        <v>115360.00000000001</v>
      </c>
      <c r="G376">
        <v>7.2999999999999995E-2</v>
      </c>
      <c r="H376">
        <v>9</v>
      </c>
      <c r="I376">
        <v>1576407.2</v>
      </c>
      <c r="J376">
        <v>213</v>
      </c>
      <c r="K376">
        <v>0.13500000000000001</v>
      </c>
      <c r="L376">
        <v>29.5</v>
      </c>
      <c r="M376">
        <v>184</v>
      </c>
      <c r="N376">
        <v>0.11700000000000001</v>
      </c>
      <c r="O376">
        <v>98</v>
      </c>
      <c r="P376">
        <v>5.2999999999999999E-2</v>
      </c>
      <c r="Q376">
        <v>4.8000000000000001E-2</v>
      </c>
      <c r="R376">
        <v>86</v>
      </c>
      <c r="S376" t="s">
        <v>641</v>
      </c>
      <c r="T376">
        <v>10.029999999999999</v>
      </c>
      <c r="U376">
        <v>0</v>
      </c>
      <c r="V376">
        <v>0</v>
      </c>
      <c r="W376">
        <v>0</v>
      </c>
      <c r="X376">
        <v>0</v>
      </c>
      <c r="Y376">
        <v>0.10299999999999999</v>
      </c>
      <c r="Z376">
        <v>0.89700000000000002</v>
      </c>
    </row>
    <row r="377" spans="1:26" x14ac:dyDescent="0.25">
      <c r="A377" t="s">
        <v>441</v>
      </c>
      <c r="B377">
        <v>907</v>
      </c>
      <c r="C377" t="s">
        <v>640</v>
      </c>
      <c r="D377">
        <v>188.9</v>
      </c>
      <c r="E377">
        <v>7.62</v>
      </c>
      <c r="F377">
        <v>14394180.000000002</v>
      </c>
      <c r="G377">
        <v>2.4830000000000001</v>
      </c>
      <c r="H377">
        <v>10</v>
      </c>
      <c r="I377">
        <v>5796901.7999999998</v>
      </c>
      <c r="J377">
        <v>662</v>
      </c>
      <c r="K377">
        <v>0.114</v>
      </c>
      <c r="L377">
        <v>59.2</v>
      </c>
      <c r="M377">
        <v>603</v>
      </c>
      <c r="N377">
        <v>0.104</v>
      </c>
      <c r="O377">
        <v>458</v>
      </c>
      <c r="P377">
        <v>3.1E-2</v>
      </c>
      <c r="Q377">
        <v>4.53E-2</v>
      </c>
      <c r="R377">
        <v>145</v>
      </c>
      <c r="S377" t="s">
        <v>641</v>
      </c>
      <c r="T377">
        <v>36.409999999999997</v>
      </c>
      <c r="U377">
        <v>0</v>
      </c>
      <c r="V377">
        <v>0</v>
      </c>
      <c r="W377">
        <v>0</v>
      </c>
      <c r="X377">
        <v>0</v>
      </c>
      <c r="Y377">
        <v>0.28599999999999998</v>
      </c>
      <c r="Z377">
        <v>0.71399999999999997</v>
      </c>
    </row>
    <row r="378" spans="1:26" x14ac:dyDescent="0.25">
      <c r="A378" t="s">
        <v>159</v>
      </c>
      <c r="B378">
        <v>399</v>
      </c>
      <c r="C378" t="s">
        <v>640</v>
      </c>
      <c r="D378">
        <v>15</v>
      </c>
      <c r="E378">
        <v>1.31</v>
      </c>
      <c r="F378">
        <v>196500.00000000003</v>
      </c>
      <c r="G378">
        <v>0.106</v>
      </c>
      <c r="H378">
        <v>13</v>
      </c>
      <c r="I378">
        <v>1862052.5</v>
      </c>
      <c r="J378">
        <v>91</v>
      </c>
      <c r="K378">
        <v>4.9000000000000002E-2</v>
      </c>
      <c r="L378">
        <v>1</v>
      </c>
      <c r="M378">
        <v>90</v>
      </c>
      <c r="N378">
        <v>4.8000000000000001E-2</v>
      </c>
      <c r="O378">
        <v>127</v>
      </c>
      <c r="P378">
        <v>6.0999999999999999E-2</v>
      </c>
      <c r="Q378">
        <v>5.4100000000000002E-2</v>
      </c>
      <c r="R378">
        <v>-37</v>
      </c>
      <c r="S378" t="s">
        <v>641</v>
      </c>
      <c r="T378">
        <v>4.92</v>
      </c>
      <c r="U378">
        <v>0</v>
      </c>
      <c r="V378">
        <v>0</v>
      </c>
      <c r="W378">
        <v>0</v>
      </c>
      <c r="X378">
        <v>0</v>
      </c>
      <c r="Y378">
        <v>0</v>
      </c>
      <c r="Z378">
        <v>1</v>
      </c>
    </row>
    <row r="379" spans="1:26" x14ac:dyDescent="0.25">
      <c r="A379" t="s">
        <v>442</v>
      </c>
      <c r="B379">
        <v>908</v>
      </c>
      <c r="C379" t="s">
        <v>640</v>
      </c>
      <c r="D379">
        <v>663.2</v>
      </c>
      <c r="E379">
        <v>9.94</v>
      </c>
      <c r="F379">
        <v>65922080.000000007</v>
      </c>
      <c r="G379">
        <v>0.40899999999999997</v>
      </c>
      <c r="H379">
        <v>10</v>
      </c>
      <c r="I379">
        <v>161164333.19999999</v>
      </c>
      <c r="J379">
        <v>14298</v>
      </c>
      <c r="K379">
        <v>8.8999999999999996E-2</v>
      </c>
      <c r="L379">
        <v>2287.8000000000002</v>
      </c>
      <c r="M379">
        <v>12011</v>
      </c>
      <c r="N379">
        <v>7.4999999999999997E-2</v>
      </c>
      <c r="O379">
        <v>10613</v>
      </c>
      <c r="P379">
        <v>3.1E-2</v>
      </c>
      <c r="Q379">
        <v>4.53E-2</v>
      </c>
      <c r="R379">
        <v>1397</v>
      </c>
      <c r="S379" t="s">
        <v>641</v>
      </c>
      <c r="T379">
        <v>690.58</v>
      </c>
      <c r="U379">
        <v>0</v>
      </c>
      <c r="V379">
        <v>7.3999999999999996E-2</v>
      </c>
      <c r="W379">
        <v>2E-3</v>
      </c>
      <c r="X379">
        <v>0</v>
      </c>
      <c r="Y379">
        <v>5.3999999999999999E-2</v>
      </c>
      <c r="Z379">
        <v>0.87</v>
      </c>
    </row>
    <row r="380" spans="1:26" x14ac:dyDescent="0.25">
      <c r="A380" t="s">
        <v>237</v>
      </c>
      <c r="B380">
        <v>534</v>
      </c>
      <c r="C380" t="s">
        <v>640</v>
      </c>
      <c r="D380">
        <v>47.4</v>
      </c>
      <c r="E380">
        <v>2.86</v>
      </c>
      <c r="F380">
        <v>1355640</v>
      </c>
      <c r="G380">
        <v>3.3000000000000002E-2</v>
      </c>
      <c r="H380">
        <v>9</v>
      </c>
      <c r="I380">
        <v>41166948.899999999</v>
      </c>
      <c r="J380">
        <v>5040</v>
      </c>
      <c r="K380">
        <v>0.122</v>
      </c>
      <c r="L380">
        <v>88.4</v>
      </c>
      <c r="M380">
        <v>4952</v>
      </c>
      <c r="N380">
        <v>0.12</v>
      </c>
      <c r="O380">
        <v>2476</v>
      </c>
      <c r="P380">
        <v>3.1E-2</v>
      </c>
      <c r="Q380">
        <v>4.8000000000000001E-2</v>
      </c>
      <c r="R380">
        <v>2476</v>
      </c>
      <c r="S380" t="s">
        <v>641</v>
      </c>
      <c r="T380">
        <v>118.69</v>
      </c>
      <c r="U380">
        <v>0</v>
      </c>
      <c r="V380">
        <v>6.2E-2</v>
      </c>
      <c r="W380">
        <v>0</v>
      </c>
      <c r="X380">
        <v>1.4E-2</v>
      </c>
      <c r="Y380">
        <v>7.0000000000000007E-2</v>
      </c>
      <c r="Z380">
        <v>0.85399999999999998</v>
      </c>
    </row>
    <row r="381" spans="1:26" x14ac:dyDescent="0.25">
      <c r="A381" t="s">
        <v>272</v>
      </c>
      <c r="B381">
        <v>591</v>
      </c>
      <c r="C381" t="s">
        <v>640</v>
      </c>
      <c r="D381">
        <v>9.9</v>
      </c>
      <c r="E381">
        <v>0.84</v>
      </c>
      <c r="F381">
        <v>83160</v>
      </c>
      <c r="G381">
        <v>2.5999999999999999E-2</v>
      </c>
      <c r="H381">
        <v>9</v>
      </c>
      <c r="I381">
        <v>3229479.7</v>
      </c>
      <c r="J381">
        <v>462</v>
      </c>
      <c r="K381">
        <v>0.14299999999999999</v>
      </c>
      <c r="L381">
        <v>16.399999999999999</v>
      </c>
      <c r="M381">
        <v>445</v>
      </c>
      <c r="N381">
        <v>0.13800000000000001</v>
      </c>
      <c r="O381">
        <v>193</v>
      </c>
      <c r="P381">
        <v>5.2999999999999999E-2</v>
      </c>
      <c r="Q381">
        <v>4.8000000000000001E-2</v>
      </c>
      <c r="R381">
        <v>0</v>
      </c>
      <c r="S381" t="s">
        <v>641</v>
      </c>
      <c r="T381">
        <v>10.9</v>
      </c>
      <c r="U381">
        <v>0</v>
      </c>
      <c r="V381">
        <v>0</v>
      </c>
      <c r="W381">
        <v>0</v>
      </c>
      <c r="X381">
        <v>0</v>
      </c>
      <c r="Y381">
        <v>4.3999999999999997E-2</v>
      </c>
      <c r="Z381">
        <v>0.95599999999999996</v>
      </c>
    </row>
    <row r="382" spans="1:26" x14ac:dyDescent="0.25">
      <c r="A382" t="s">
        <v>669</v>
      </c>
      <c r="B382">
        <v>933</v>
      </c>
      <c r="C382" t="s">
        <v>640</v>
      </c>
      <c r="D382">
        <v>15.9</v>
      </c>
      <c r="E382">
        <v>1.53</v>
      </c>
      <c r="F382">
        <v>243270.00000000003</v>
      </c>
      <c r="G382">
        <v>0.23799999999999999</v>
      </c>
      <c r="H382">
        <v>9</v>
      </c>
      <c r="I382">
        <v>1023955.1</v>
      </c>
      <c r="J382">
        <v>82</v>
      </c>
      <c r="K382">
        <v>0.08</v>
      </c>
      <c r="L382">
        <v>5.2</v>
      </c>
      <c r="M382">
        <v>77</v>
      </c>
      <c r="N382">
        <v>7.4999999999999997E-2</v>
      </c>
      <c r="O382">
        <v>67</v>
      </c>
      <c r="P382">
        <v>5.2999999999999999E-2</v>
      </c>
      <c r="Q382">
        <v>4.8000000000000001E-2</v>
      </c>
      <c r="R382">
        <v>9</v>
      </c>
      <c r="S382" t="s">
        <v>641</v>
      </c>
      <c r="T382">
        <v>4.59</v>
      </c>
      <c r="U382">
        <v>0</v>
      </c>
      <c r="V382">
        <v>0</v>
      </c>
      <c r="W382">
        <v>0</v>
      </c>
      <c r="X382">
        <v>0</v>
      </c>
      <c r="Y382">
        <v>2.4E-2</v>
      </c>
      <c r="Z382">
        <v>0.97599999999999998</v>
      </c>
    </row>
    <row r="383" spans="1:26" x14ac:dyDescent="0.25">
      <c r="A383" t="s">
        <v>398</v>
      </c>
      <c r="B383">
        <v>827</v>
      </c>
      <c r="C383" t="s">
        <v>640</v>
      </c>
      <c r="D383">
        <v>50</v>
      </c>
      <c r="E383">
        <v>8.82</v>
      </c>
      <c r="F383">
        <v>4410000</v>
      </c>
      <c r="G383">
        <v>15.186999999999999</v>
      </c>
      <c r="H383">
        <v>10</v>
      </c>
      <c r="I383">
        <v>290383.7</v>
      </c>
      <c r="J383">
        <v>43</v>
      </c>
      <c r="K383">
        <v>0.14699999999999999</v>
      </c>
      <c r="L383">
        <v>10.9</v>
      </c>
      <c r="M383">
        <v>32</v>
      </c>
      <c r="N383">
        <v>0.11</v>
      </c>
      <c r="O383">
        <v>30</v>
      </c>
      <c r="P383">
        <v>3.1E-2</v>
      </c>
      <c r="Q383">
        <v>4.53E-2</v>
      </c>
      <c r="R383">
        <v>2</v>
      </c>
      <c r="S383" t="s">
        <v>641</v>
      </c>
      <c r="T383">
        <v>1.25</v>
      </c>
      <c r="U383">
        <v>0</v>
      </c>
      <c r="V383">
        <v>0</v>
      </c>
      <c r="W383">
        <v>0</v>
      </c>
      <c r="X383">
        <v>0</v>
      </c>
      <c r="Y383">
        <v>0</v>
      </c>
      <c r="Z383">
        <v>1</v>
      </c>
    </row>
    <row r="384" spans="1:26" x14ac:dyDescent="0.25">
      <c r="A384" t="s">
        <v>263</v>
      </c>
      <c r="B384">
        <v>577</v>
      </c>
      <c r="C384" t="s">
        <v>640</v>
      </c>
      <c r="D384">
        <v>40.200000000000003</v>
      </c>
      <c r="E384">
        <v>4.97</v>
      </c>
      <c r="F384">
        <v>1997940</v>
      </c>
      <c r="G384">
        <v>2.4079999999999999</v>
      </c>
      <c r="H384">
        <v>10</v>
      </c>
      <c r="I384">
        <v>829756.4</v>
      </c>
      <c r="J384">
        <v>76</v>
      </c>
      <c r="K384">
        <v>9.1999999999999998E-2</v>
      </c>
      <c r="L384">
        <v>0.2</v>
      </c>
      <c r="M384">
        <v>76</v>
      </c>
      <c r="N384">
        <v>9.1999999999999998E-2</v>
      </c>
      <c r="O384">
        <v>65</v>
      </c>
      <c r="P384">
        <v>3.1E-2</v>
      </c>
      <c r="Q384">
        <v>4.53E-2</v>
      </c>
      <c r="R384">
        <v>0</v>
      </c>
      <c r="S384" t="s">
        <v>641</v>
      </c>
      <c r="T384">
        <v>3.05</v>
      </c>
      <c r="U384">
        <v>0</v>
      </c>
      <c r="V384">
        <v>0</v>
      </c>
      <c r="W384">
        <v>0</v>
      </c>
      <c r="X384">
        <v>0</v>
      </c>
      <c r="Y384">
        <v>0</v>
      </c>
      <c r="Z384">
        <v>1</v>
      </c>
    </row>
    <row r="385" spans="1:26" x14ac:dyDescent="0.25">
      <c r="A385" t="s">
        <v>443</v>
      </c>
      <c r="B385">
        <v>909</v>
      </c>
      <c r="C385" t="s">
        <v>640</v>
      </c>
      <c r="D385">
        <v>5</v>
      </c>
      <c r="E385">
        <v>0.57999999999999996</v>
      </c>
      <c r="F385">
        <v>29000</v>
      </c>
      <c r="G385">
        <v>7.8E-2</v>
      </c>
      <c r="H385">
        <v>9</v>
      </c>
      <c r="I385">
        <v>371395</v>
      </c>
      <c r="J385">
        <v>25</v>
      </c>
      <c r="K385">
        <v>6.9000000000000006E-2</v>
      </c>
      <c r="L385">
        <v>0.3</v>
      </c>
      <c r="M385">
        <v>25</v>
      </c>
      <c r="N385">
        <v>6.7000000000000004E-2</v>
      </c>
      <c r="O385">
        <v>23</v>
      </c>
      <c r="P385">
        <v>5.2999999999999999E-2</v>
      </c>
      <c r="Q385">
        <v>4.8000000000000001E-2</v>
      </c>
      <c r="R385">
        <v>2</v>
      </c>
      <c r="S385" t="s">
        <v>641</v>
      </c>
      <c r="T385">
        <v>1.76</v>
      </c>
      <c r="U385">
        <v>1</v>
      </c>
      <c r="V385">
        <v>0</v>
      </c>
      <c r="W385">
        <v>0</v>
      </c>
      <c r="X385">
        <v>0</v>
      </c>
      <c r="Y385">
        <v>0</v>
      </c>
      <c r="Z385">
        <v>1</v>
      </c>
    </row>
    <row r="386" spans="1:26" x14ac:dyDescent="0.25">
      <c r="A386" t="s">
        <v>379</v>
      </c>
      <c r="B386">
        <v>788</v>
      </c>
      <c r="C386" t="s">
        <v>640</v>
      </c>
      <c r="D386">
        <v>63.6</v>
      </c>
      <c r="E386">
        <v>1.47</v>
      </c>
      <c r="F386">
        <v>934920</v>
      </c>
      <c r="G386">
        <v>0.94199999999999995</v>
      </c>
      <c r="H386">
        <v>9</v>
      </c>
      <c r="I386">
        <v>992880.7</v>
      </c>
      <c r="J386">
        <v>498</v>
      </c>
      <c r="K386">
        <v>0.502</v>
      </c>
      <c r="L386">
        <v>70</v>
      </c>
      <c r="M386">
        <v>428</v>
      </c>
      <c r="N386">
        <v>0.43099999999999999</v>
      </c>
      <c r="O386">
        <v>73</v>
      </c>
      <c r="P386">
        <v>5.2999999999999999E-2</v>
      </c>
      <c r="Q386">
        <v>4.8000000000000001E-2</v>
      </c>
      <c r="R386">
        <v>355</v>
      </c>
      <c r="S386" t="s">
        <v>641</v>
      </c>
      <c r="T386">
        <v>19.82</v>
      </c>
      <c r="U386">
        <v>4</v>
      </c>
      <c r="V386">
        <v>0</v>
      </c>
      <c r="W386">
        <v>0</v>
      </c>
      <c r="X386">
        <v>0</v>
      </c>
      <c r="Y386">
        <v>0.95</v>
      </c>
      <c r="Z386">
        <v>0.05</v>
      </c>
    </row>
    <row r="387" spans="1:26" x14ac:dyDescent="0.25">
      <c r="A387" t="s">
        <v>264</v>
      </c>
      <c r="B387">
        <v>578</v>
      </c>
      <c r="C387" t="s">
        <v>640</v>
      </c>
      <c r="D387">
        <v>12.6</v>
      </c>
      <c r="E387">
        <v>1.98</v>
      </c>
      <c r="F387">
        <v>249480</v>
      </c>
      <c r="G387">
        <v>0.16900000000000001</v>
      </c>
      <c r="H387">
        <v>9</v>
      </c>
      <c r="I387">
        <v>1479343.7</v>
      </c>
      <c r="J387">
        <v>161</v>
      </c>
      <c r="K387">
        <v>0.109</v>
      </c>
      <c r="L387">
        <v>18.5</v>
      </c>
      <c r="M387">
        <v>142</v>
      </c>
      <c r="N387">
        <v>9.6000000000000002E-2</v>
      </c>
      <c r="O387">
        <v>96</v>
      </c>
      <c r="P387">
        <v>5.2999999999999999E-2</v>
      </c>
      <c r="Q387">
        <v>4.8000000000000001E-2</v>
      </c>
      <c r="R387">
        <v>47</v>
      </c>
      <c r="S387" t="s">
        <v>641</v>
      </c>
      <c r="T387">
        <v>6.6</v>
      </c>
      <c r="U387">
        <v>0</v>
      </c>
      <c r="V387">
        <v>0</v>
      </c>
      <c r="W387">
        <v>0</v>
      </c>
      <c r="X387">
        <v>0</v>
      </c>
      <c r="Y387">
        <v>0</v>
      </c>
      <c r="Z387">
        <v>1</v>
      </c>
    </row>
    <row r="388" spans="1:26" x14ac:dyDescent="0.25">
      <c r="A388" t="s">
        <v>444</v>
      </c>
      <c r="B388">
        <v>910</v>
      </c>
      <c r="C388" t="s">
        <v>640</v>
      </c>
      <c r="D388">
        <v>70.3</v>
      </c>
      <c r="E388">
        <v>0.67</v>
      </c>
      <c r="F388">
        <v>471010</v>
      </c>
      <c r="G388">
        <v>0.23</v>
      </c>
      <c r="H388">
        <v>9</v>
      </c>
      <c r="I388">
        <v>2051882.3</v>
      </c>
      <c r="J388">
        <v>105</v>
      </c>
      <c r="K388">
        <v>5.0999999999999997E-2</v>
      </c>
      <c r="L388">
        <v>27.8</v>
      </c>
      <c r="M388">
        <v>77</v>
      </c>
      <c r="N388">
        <v>3.7999999999999999E-2</v>
      </c>
      <c r="O388">
        <v>135</v>
      </c>
      <c r="P388">
        <v>5.2999999999999999E-2</v>
      </c>
      <c r="Q388">
        <v>4.8000000000000001E-2</v>
      </c>
      <c r="R388">
        <v>-58</v>
      </c>
      <c r="S388" t="s">
        <v>641</v>
      </c>
      <c r="T388">
        <v>13.34</v>
      </c>
      <c r="U388">
        <v>0</v>
      </c>
      <c r="V388">
        <v>0</v>
      </c>
      <c r="W388">
        <v>0</v>
      </c>
      <c r="X388">
        <v>0</v>
      </c>
      <c r="Y388">
        <v>2E-3</v>
      </c>
      <c r="Z388">
        <v>0.998</v>
      </c>
    </row>
    <row r="389" spans="1:26" x14ac:dyDescent="0.25">
      <c r="A389" t="s">
        <v>5</v>
      </c>
      <c r="B389">
        <v>26</v>
      </c>
      <c r="C389" t="s">
        <v>640</v>
      </c>
      <c r="D389">
        <v>477.8</v>
      </c>
      <c r="E389">
        <v>7.35</v>
      </c>
      <c r="F389">
        <v>35118300</v>
      </c>
      <c r="G389">
        <v>4.024</v>
      </c>
      <c r="H389">
        <v>10</v>
      </c>
      <c r="I389">
        <v>8727760.3000000007</v>
      </c>
      <c r="J389">
        <v>1268</v>
      </c>
      <c r="K389">
        <v>0.14499999999999999</v>
      </c>
      <c r="L389">
        <v>16</v>
      </c>
      <c r="M389">
        <v>1252</v>
      </c>
      <c r="N389">
        <v>0.14299999999999999</v>
      </c>
      <c r="O389">
        <v>734</v>
      </c>
      <c r="P389">
        <v>3.1E-2</v>
      </c>
      <c r="Q389">
        <v>4.53E-2</v>
      </c>
      <c r="R389">
        <v>0</v>
      </c>
      <c r="S389" t="s">
        <v>641</v>
      </c>
      <c r="T389">
        <v>30.55</v>
      </c>
      <c r="U389">
        <v>0</v>
      </c>
      <c r="V389">
        <v>0</v>
      </c>
      <c r="W389">
        <v>0</v>
      </c>
      <c r="X389">
        <v>0</v>
      </c>
      <c r="Y389">
        <v>0</v>
      </c>
      <c r="Z389">
        <v>1</v>
      </c>
    </row>
    <row r="390" spans="1:26" x14ac:dyDescent="0.25">
      <c r="A390" t="s">
        <v>161</v>
      </c>
      <c r="B390">
        <v>404</v>
      </c>
      <c r="C390" t="s">
        <v>640</v>
      </c>
      <c r="D390">
        <v>16.2</v>
      </c>
      <c r="E390">
        <v>2.0699999999999998</v>
      </c>
      <c r="F390">
        <v>335340</v>
      </c>
      <c r="G390">
        <v>0.13200000000000001</v>
      </c>
      <c r="H390">
        <v>9</v>
      </c>
      <c r="I390">
        <v>2537185.6</v>
      </c>
      <c r="J390">
        <v>380</v>
      </c>
      <c r="K390">
        <v>0.15</v>
      </c>
      <c r="L390">
        <v>7.2</v>
      </c>
      <c r="M390">
        <v>373</v>
      </c>
      <c r="N390">
        <v>0.14699999999999999</v>
      </c>
      <c r="O390">
        <v>162</v>
      </c>
      <c r="P390">
        <v>3.1E-2</v>
      </c>
      <c r="Q390">
        <v>4.8000000000000001E-2</v>
      </c>
      <c r="R390">
        <v>211</v>
      </c>
      <c r="S390" t="s">
        <v>641</v>
      </c>
      <c r="T390">
        <v>8.92</v>
      </c>
      <c r="U390">
        <v>0</v>
      </c>
      <c r="V390">
        <v>0</v>
      </c>
      <c r="W390">
        <v>0</v>
      </c>
      <c r="X390">
        <v>0</v>
      </c>
      <c r="Y390">
        <v>0</v>
      </c>
      <c r="Z390">
        <v>1</v>
      </c>
    </row>
    <row r="391" spans="1:26" x14ac:dyDescent="0.25">
      <c r="A391" t="s">
        <v>55</v>
      </c>
      <c r="B391">
        <v>156</v>
      </c>
      <c r="C391" t="s">
        <v>640</v>
      </c>
      <c r="D391">
        <v>9.5</v>
      </c>
      <c r="E391">
        <v>2.78</v>
      </c>
      <c r="F391">
        <v>264099.99999999994</v>
      </c>
      <c r="G391">
        <v>3.2280000000000002</v>
      </c>
      <c r="H391">
        <v>11</v>
      </c>
      <c r="I391">
        <v>81810.399999999994</v>
      </c>
      <c r="J391">
        <v>8.3000000000000007</v>
      </c>
      <c r="K391">
        <v>0.10100000000000001</v>
      </c>
      <c r="L391">
        <v>0.4</v>
      </c>
      <c r="M391">
        <v>7.9</v>
      </c>
      <c r="N391">
        <v>9.7000000000000003E-2</v>
      </c>
      <c r="O391">
        <v>6.9</v>
      </c>
      <c r="P391">
        <v>5.2999999999999999E-2</v>
      </c>
      <c r="Q391">
        <v>4.8000000000000001E-2</v>
      </c>
      <c r="R391">
        <v>1</v>
      </c>
      <c r="S391" t="s">
        <v>641</v>
      </c>
      <c r="T391">
        <v>0.56999999999999995</v>
      </c>
      <c r="U391">
        <v>0</v>
      </c>
      <c r="V391">
        <v>0</v>
      </c>
      <c r="W391">
        <v>0</v>
      </c>
      <c r="X391">
        <v>0</v>
      </c>
      <c r="Y391">
        <v>0</v>
      </c>
      <c r="Z391">
        <v>1</v>
      </c>
    </row>
    <row r="392" spans="1:26" x14ac:dyDescent="0.25">
      <c r="A392" t="s">
        <v>56</v>
      </c>
      <c r="B392">
        <v>157</v>
      </c>
      <c r="C392" t="s">
        <v>640</v>
      </c>
      <c r="D392">
        <v>15.6</v>
      </c>
      <c r="E392">
        <v>2.73</v>
      </c>
      <c r="F392">
        <v>425880</v>
      </c>
      <c r="G392">
        <v>0.106</v>
      </c>
      <c r="H392">
        <v>9</v>
      </c>
      <c r="I392">
        <v>4027079.4</v>
      </c>
      <c r="J392">
        <v>431</v>
      </c>
      <c r="K392">
        <v>0.107</v>
      </c>
      <c r="L392">
        <v>10.6</v>
      </c>
      <c r="M392">
        <v>420</v>
      </c>
      <c r="N392">
        <v>0.104</v>
      </c>
      <c r="O392">
        <v>254</v>
      </c>
      <c r="P392">
        <v>5.2999999999999999E-2</v>
      </c>
      <c r="Q392">
        <v>4.8000000000000001E-2</v>
      </c>
      <c r="R392">
        <v>167</v>
      </c>
      <c r="S392" t="s">
        <v>641</v>
      </c>
      <c r="T392">
        <v>8.31</v>
      </c>
      <c r="U392">
        <v>0</v>
      </c>
      <c r="V392">
        <v>0</v>
      </c>
      <c r="W392">
        <v>0</v>
      </c>
      <c r="X392">
        <v>0</v>
      </c>
      <c r="Y392">
        <v>6.0000000000000001E-3</v>
      </c>
      <c r="Z392">
        <v>0.99399999999999999</v>
      </c>
    </row>
    <row r="393" spans="1:26" x14ac:dyDescent="0.25">
      <c r="A393" t="s">
        <v>445</v>
      </c>
      <c r="B393">
        <v>912</v>
      </c>
      <c r="C393" t="s">
        <v>640</v>
      </c>
      <c r="D393">
        <v>5.9</v>
      </c>
      <c r="E393">
        <v>2.27</v>
      </c>
      <c r="F393">
        <v>133930</v>
      </c>
      <c r="G393">
        <v>0.16900000000000001</v>
      </c>
      <c r="H393">
        <v>9</v>
      </c>
      <c r="I393">
        <v>793693.6</v>
      </c>
      <c r="J393">
        <v>52</v>
      </c>
      <c r="K393">
        <v>6.5000000000000002E-2</v>
      </c>
      <c r="L393">
        <v>0.5</v>
      </c>
      <c r="M393">
        <v>51</v>
      </c>
      <c r="N393">
        <v>6.4000000000000001E-2</v>
      </c>
      <c r="O393">
        <v>51</v>
      </c>
      <c r="P393">
        <v>5.2999999999999999E-2</v>
      </c>
      <c r="Q393">
        <v>4.8000000000000001E-2</v>
      </c>
      <c r="R393">
        <v>0.2</v>
      </c>
      <c r="S393" t="s">
        <v>641</v>
      </c>
      <c r="T393">
        <v>3.77</v>
      </c>
      <c r="U393">
        <v>0</v>
      </c>
      <c r="V393">
        <v>0</v>
      </c>
      <c r="W393">
        <v>0</v>
      </c>
      <c r="X393">
        <v>0</v>
      </c>
      <c r="Y393">
        <v>0</v>
      </c>
      <c r="Z393">
        <v>1</v>
      </c>
    </row>
    <row r="394" spans="1:26" x14ac:dyDescent="0.25">
      <c r="A394" t="s">
        <v>238</v>
      </c>
      <c r="B394">
        <v>538</v>
      </c>
      <c r="C394" t="s">
        <v>640</v>
      </c>
      <c r="D394">
        <v>68.8</v>
      </c>
      <c r="E394">
        <v>4.9800000000000004</v>
      </c>
      <c r="F394">
        <v>3426240.0000000005</v>
      </c>
      <c r="G394" t="s">
        <v>2355</v>
      </c>
      <c r="H394">
        <v>10</v>
      </c>
      <c r="I394" t="s">
        <v>2355</v>
      </c>
      <c r="J394">
        <v>4784</v>
      </c>
      <c r="K394">
        <v>0.108</v>
      </c>
      <c r="L394">
        <v>23.3</v>
      </c>
      <c r="M394" t="s">
        <v>2355</v>
      </c>
      <c r="N394">
        <v>0.108</v>
      </c>
      <c r="O394" t="s">
        <v>2355</v>
      </c>
      <c r="P394">
        <v>3.1E-2</v>
      </c>
      <c r="Q394">
        <v>4.53E-2</v>
      </c>
      <c r="R394" t="s">
        <v>2355</v>
      </c>
      <c r="S394" t="s">
        <v>641</v>
      </c>
      <c r="T394">
        <v>59.34</v>
      </c>
      <c r="U394">
        <v>6</v>
      </c>
      <c r="V394">
        <v>0</v>
      </c>
      <c r="W394">
        <v>0</v>
      </c>
      <c r="X394">
        <v>0</v>
      </c>
      <c r="Y394">
        <v>4.2999999999999997E-2</v>
      </c>
      <c r="Z394">
        <v>0.95699999999999996</v>
      </c>
    </row>
    <row r="395" spans="1:26" x14ac:dyDescent="0.25">
      <c r="A395" t="s">
        <v>239</v>
      </c>
      <c r="B395">
        <v>539</v>
      </c>
      <c r="C395" t="s">
        <v>640</v>
      </c>
      <c r="D395">
        <v>80.8</v>
      </c>
      <c r="E395">
        <v>4.4000000000000004</v>
      </c>
      <c r="F395">
        <v>3555200.0000000005</v>
      </c>
      <c r="G395" t="s">
        <v>2355</v>
      </c>
      <c r="H395">
        <v>10</v>
      </c>
      <c r="I395" t="s">
        <v>2355</v>
      </c>
      <c r="J395">
        <v>6519</v>
      </c>
      <c r="K395">
        <v>0.13600000000000001</v>
      </c>
      <c r="L395">
        <v>25.9</v>
      </c>
      <c r="M395" t="s">
        <v>2355</v>
      </c>
      <c r="N395">
        <v>0.13500000000000001</v>
      </c>
      <c r="O395" t="s">
        <v>2355</v>
      </c>
      <c r="P395">
        <v>3.1E-2</v>
      </c>
      <c r="Q395">
        <v>4.53E-2</v>
      </c>
      <c r="R395" t="s">
        <v>2355</v>
      </c>
      <c r="S395" t="s">
        <v>641</v>
      </c>
      <c r="T395">
        <v>71.73</v>
      </c>
      <c r="U395">
        <v>6</v>
      </c>
      <c r="V395">
        <v>0</v>
      </c>
      <c r="W395">
        <v>0</v>
      </c>
      <c r="X395">
        <v>0</v>
      </c>
      <c r="Y395">
        <v>3.5999999999999997E-2</v>
      </c>
      <c r="Z395">
        <v>0.96399999999999997</v>
      </c>
    </row>
    <row r="396" spans="1:26" x14ac:dyDescent="0.25">
      <c r="A396" t="s">
        <v>380</v>
      </c>
      <c r="B396">
        <v>789</v>
      </c>
      <c r="C396" t="s">
        <v>640</v>
      </c>
      <c r="D396">
        <v>16.8</v>
      </c>
      <c r="E396">
        <v>4</v>
      </c>
      <c r="F396">
        <v>672000</v>
      </c>
      <c r="G396">
        <v>0.58099999999999996</v>
      </c>
      <c r="H396">
        <v>10</v>
      </c>
      <c r="I396">
        <v>1156769.5</v>
      </c>
      <c r="J396">
        <v>163</v>
      </c>
      <c r="K396">
        <v>0.14099999999999999</v>
      </c>
      <c r="L396">
        <v>5.2</v>
      </c>
      <c r="M396">
        <v>158</v>
      </c>
      <c r="N396">
        <v>0.13700000000000001</v>
      </c>
      <c r="O396">
        <v>78</v>
      </c>
      <c r="P396">
        <v>3.1E-2</v>
      </c>
      <c r="Q396">
        <v>4.53E-2</v>
      </c>
      <c r="R396">
        <v>79</v>
      </c>
      <c r="S396" t="s">
        <v>641</v>
      </c>
      <c r="T396">
        <v>8.2899999999999991</v>
      </c>
      <c r="U396">
        <v>0</v>
      </c>
      <c r="V396">
        <v>0</v>
      </c>
      <c r="W396">
        <v>0</v>
      </c>
      <c r="X396">
        <v>0</v>
      </c>
      <c r="Y396">
        <v>0.40500000000000003</v>
      </c>
      <c r="Z396">
        <v>0.59499999999999997</v>
      </c>
    </row>
    <row r="397" spans="1:26" x14ac:dyDescent="0.25">
      <c r="A397" t="s">
        <v>241</v>
      </c>
      <c r="B397">
        <v>541</v>
      </c>
      <c r="C397" t="s">
        <v>640</v>
      </c>
      <c r="D397">
        <v>11.7</v>
      </c>
      <c r="E397">
        <v>2.71</v>
      </c>
      <c r="F397">
        <v>317070</v>
      </c>
      <c r="G397">
        <v>0.11799999999999999</v>
      </c>
      <c r="H397">
        <v>9</v>
      </c>
      <c r="I397">
        <v>2679228.7000000002</v>
      </c>
      <c r="J397">
        <v>151</v>
      </c>
      <c r="K397">
        <v>5.6000000000000001E-2</v>
      </c>
      <c r="L397">
        <v>0.1</v>
      </c>
      <c r="M397">
        <v>151</v>
      </c>
      <c r="N397">
        <v>5.6000000000000001E-2</v>
      </c>
      <c r="O397">
        <v>170</v>
      </c>
      <c r="P397">
        <v>3.1E-2</v>
      </c>
      <c r="Q397">
        <v>4.8000000000000001E-2</v>
      </c>
      <c r="R397">
        <v>-19</v>
      </c>
      <c r="S397" t="s">
        <v>641</v>
      </c>
      <c r="T397">
        <v>5.04</v>
      </c>
      <c r="U397">
        <v>0</v>
      </c>
      <c r="V397">
        <v>0</v>
      </c>
      <c r="W397">
        <v>0</v>
      </c>
      <c r="X397">
        <v>0</v>
      </c>
      <c r="Y397">
        <v>0.02</v>
      </c>
      <c r="Z397">
        <v>0.98</v>
      </c>
    </row>
    <row r="398" spans="1:26" x14ac:dyDescent="0.25">
      <c r="A398" t="s">
        <v>350</v>
      </c>
      <c r="B398">
        <v>736</v>
      </c>
      <c r="C398" t="s">
        <v>640</v>
      </c>
      <c r="D398">
        <v>5</v>
      </c>
      <c r="E398">
        <v>0.53</v>
      </c>
      <c r="F398">
        <v>26500.000000000004</v>
      </c>
      <c r="G398">
        <v>2.4E-2</v>
      </c>
      <c r="H398">
        <v>9</v>
      </c>
      <c r="I398">
        <v>1126797.3</v>
      </c>
      <c r="J398">
        <v>89</v>
      </c>
      <c r="K398">
        <v>7.9000000000000001E-2</v>
      </c>
      <c r="L398">
        <v>31.7</v>
      </c>
      <c r="M398">
        <v>57</v>
      </c>
      <c r="N398">
        <v>5.0999999999999997E-2</v>
      </c>
      <c r="O398">
        <v>67</v>
      </c>
      <c r="P398">
        <v>5.2999999999999999E-2</v>
      </c>
      <c r="Q398">
        <v>4.8000000000000001E-2</v>
      </c>
      <c r="R398">
        <v>-10</v>
      </c>
      <c r="S398" t="s">
        <v>641</v>
      </c>
      <c r="T398">
        <v>8.3000000000000007</v>
      </c>
      <c r="U398">
        <v>4</v>
      </c>
      <c r="V398">
        <v>0</v>
      </c>
      <c r="W398">
        <v>0</v>
      </c>
      <c r="X398">
        <v>0</v>
      </c>
      <c r="Y398">
        <v>0.59899999999999998</v>
      </c>
      <c r="Z398">
        <v>0.40100000000000002</v>
      </c>
    </row>
    <row r="399" spans="1:26" x14ac:dyDescent="0.25">
      <c r="A399" t="s">
        <v>242</v>
      </c>
      <c r="B399">
        <v>542</v>
      </c>
      <c r="C399" t="s">
        <v>640</v>
      </c>
      <c r="D399">
        <v>7.5</v>
      </c>
      <c r="E399">
        <v>6.96</v>
      </c>
      <c r="F399">
        <v>522000</v>
      </c>
      <c r="G399">
        <v>0.82899999999999996</v>
      </c>
      <c r="H399">
        <v>6</v>
      </c>
      <c r="I399">
        <v>629754.1</v>
      </c>
      <c r="J399">
        <v>32</v>
      </c>
      <c r="K399">
        <v>5.0999999999999997E-2</v>
      </c>
      <c r="L399">
        <v>1.1000000000000001</v>
      </c>
      <c r="M399">
        <v>31</v>
      </c>
      <c r="N399">
        <v>4.9000000000000002E-2</v>
      </c>
      <c r="O399">
        <v>43</v>
      </c>
      <c r="P399">
        <v>3.1E-2</v>
      </c>
      <c r="Q399">
        <v>4.2999999999999997E-2</v>
      </c>
      <c r="R399">
        <v>0</v>
      </c>
      <c r="S399" t="s">
        <v>641</v>
      </c>
      <c r="T399">
        <v>0.86</v>
      </c>
      <c r="U399">
        <v>0</v>
      </c>
      <c r="V399">
        <v>0</v>
      </c>
      <c r="W399">
        <v>0</v>
      </c>
      <c r="X399">
        <v>0</v>
      </c>
      <c r="Y399">
        <v>0</v>
      </c>
      <c r="Z399">
        <v>1</v>
      </c>
    </row>
    <row r="400" spans="1:26" x14ac:dyDescent="0.25">
      <c r="A400" t="s">
        <v>243</v>
      </c>
      <c r="B400">
        <v>543</v>
      </c>
      <c r="C400" t="s">
        <v>640</v>
      </c>
      <c r="D400">
        <v>7.5</v>
      </c>
      <c r="E400">
        <v>0.48</v>
      </c>
      <c r="F400">
        <v>36000</v>
      </c>
      <c r="G400">
        <v>4.0000000000000001E-3</v>
      </c>
      <c r="H400">
        <v>9</v>
      </c>
      <c r="I400">
        <v>9152402.9000000004</v>
      </c>
      <c r="J400">
        <v>828</v>
      </c>
      <c r="K400">
        <v>0.09</v>
      </c>
      <c r="L400">
        <v>40.700000000000003</v>
      </c>
      <c r="M400">
        <v>788</v>
      </c>
      <c r="N400">
        <v>8.5999999999999993E-2</v>
      </c>
      <c r="O400">
        <v>528</v>
      </c>
      <c r="P400">
        <v>5.2999999999999999E-2</v>
      </c>
      <c r="Q400">
        <v>4.8000000000000001E-2</v>
      </c>
      <c r="R400">
        <v>0</v>
      </c>
      <c r="S400" t="s">
        <v>641</v>
      </c>
      <c r="T400">
        <v>32.71</v>
      </c>
      <c r="U400">
        <v>0</v>
      </c>
      <c r="V400">
        <v>0</v>
      </c>
      <c r="W400">
        <v>0</v>
      </c>
      <c r="X400">
        <v>0</v>
      </c>
      <c r="Y400">
        <v>4.9000000000000002E-2</v>
      </c>
      <c r="Z400">
        <v>0.95099999999999996</v>
      </c>
    </row>
    <row r="401" spans="1:26" x14ac:dyDescent="0.25">
      <c r="A401" t="s">
        <v>244</v>
      </c>
      <c r="B401">
        <v>544</v>
      </c>
      <c r="C401" t="s">
        <v>640</v>
      </c>
      <c r="D401">
        <v>58</v>
      </c>
      <c r="E401">
        <v>4.38</v>
      </c>
      <c r="F401">
        <v>2540400</v>
      </c>
      <c r="G401">
        <v>0.82199999999999995</v>
      </c>
      <c r="H401">
        <v>10</v>
      </c>
      <c r="I401">
        <v>3090662.3</v>
      </c>
      <c r="J401">
        <v>167</v>
      </c>
      <c r="K401">
        <v>5.3999999999999999E-2</v>
      </c>
      <c r="L401">
        <v>12.3</v>
      </c>
      <c r="M401">
        <v>154</v>
      </c>
      <c r="N401">
        <v>0.05</v>
      </c>
      <c r="O401">
        <v>216</v>
      </c>
      <c r="P401">
        <v>3.1E-2</v>
      </c>
      <c r="Q401">
        <v>4.53E-2</v>
      </c>
      <c r="R401">
        <v>-62</v>
      </c>
      <c r="S401" t="s">
        <v>641</v>
      </c>
      <c r="T401">
        <v>5.81</v>
      </c>
      <c r="U401">
        <v>1</v>
      </c>
      <c r="V401">
        <v>0</v>
      </c>
      <c r="W401">
        <v>0</v>
      </c>
      <c r="X401">
        <v>0</v>
      </c>
      <c r="Y401">
        <v>0</v>
      </c>
      <c r="Z401">
        <v>1</v>
      </c>
    </row>
    <row r="402" spans="1:26" x14ac:dyDescent="0.25">
      <c r="A402" t="s">
        <v>245</v>
      </c>
      <c r="B402">
        <v>545</v>
      </c>
      <c r="C402" t="s">
        <v>640</v>
      </c>
      <c r="D402">
        <v>11.1</v>
      </c>
      <c r="E402">
        <v>3.18</v>
      </c>
      <c r="F402">
        <v>352980</v>
      </c>
      <c r="G402">
        <v>3.0000000000000001E-3</v>
      </c>
      <c r="H402">
        <v>10</v>
      </c>
      <c r="I402">
        <v>139807983.90000001</v>
      </c>
      <c r="J402">
        <v>12492</v>
      </c>
      <c r="K402">
        <v>8.8999999999999996E-2</v>
      </c>
      <c r="L402">
        <v>655</v>
      </c>
      <c r="M402">
        <v>11837</v>
      </c>
      <c r="N402">
        <v>8.5000000000000006E-2</v>
      </c>
      <c r="O402">
        <v>7710</v>
      </c>
      <c r="P402">
        <v>3.1E-2</v>
      </c>
      <c r="Q402">
        <v>4.53E-2</v>
      </c>
      <c r="R402">
        <v>4127</v>
      </c>
      <c r="S402" t="s">
        <v>641</v>
      </c>
      <c r="T402">
        <v>327.58999999999997</v>
      </c>
      <c r="U402">
        <v>0</v>
      </c>
      <c r="V402">
        <v>0.03</v>
      </c>
      <c r="W402">
        <v>0</v>
      </c>
      <c r="X402">
        <v>3.1E-2</v>
      </c>
      <c r="Y402">
        <v>5.7000000000000002E-2</v>
      </c>
      <c r="Z402">
        <v>0.88200000000000001</v>
      </c>
    </row>
    <row r="403" spans="1:26" x14ac:dyDescent="0.25">
      <c r="A403" t="s">
        <v>446</v>
      </c>
      <c r="B403">
        <v>913</v>
      </c>
      <c r="C403" t="s">
        <v>640</v>
      </c>
      <c r="D403">
        <v>18.2</v>
      </c>
      <c r="E403">
        <v>1.41</v>
      </c>
      <c r="F403">
        <v>256620</v>
      </c>
      <c r="G403">
        <v>4.9000000000000002E-2</v>
      </c>
      <c r="H403">
        <v>9</v>
      </c>
      <c r="I403">
        <v>5286399.3</v>
      </c>
      <c r="J403">
        <v>445</v>
      </c>
      <c r="K403">
        <v>8.4000000000000005E-2</v>
      </c>
      <c r="L403">
        <v>115.5</v>
      </c>
      <c r="M403">
        <v>330</v>
      </c>
      <c r="N403">
        <v>6.2E-2</v>
      </c>
      <c r="O403">
        <v>322</v>
      </c>
      <c r="P403">
        <v>5.2999999999999999E-2</v>
      </c>
      <c r="Q403">
        <v>4.8000000000000001E-2</v>
      </c>
      <c r="R403">
        <v>8</v>
      </c>
      <c r="S403" t="s">
        <v>641</v>
      </c>
      <c r="T403">
        <v>30.12</v>
      </c>
      <c r="U403">
        <v>1</v>
      </c>
      <c r="V403">
        <v>0</v>
      </c>
      <c r="W403">
        <v>0</v>
      </c>
      <c r="X403">
        <v>0</v>
      </c>
      <c r="Y403">
        <v>3.0000000000000001E-3</v>
      </c>
      <c r="Z403">
        <v>0.997</v>
      </c>
    </row>
    <row r="404" spans="1:26" x14ac:dyDescent="0.25">
      <c r="A404" t="s">
        <v>246</v>
      </c>
      <c r="B404">
        <v>546</v>
      </c>
      <c r="C404" t="s">
        <v>640</v>
      </c>
      <c r="D404">
        <v>122.6</v>
      </c>
      <c r="E404">
        <v>6.94</v>
      </c>
      <c r="F404">
        <v>8508440</v>
      </c>
      <c r="G404">
        <v>0.57999999999999996</v>
      </c>
      <c r="H404">
        <v>10</v>
      </c>
      <c r="I404">
        <v>14674904</v>
      </c>
      <c r="J404">
        <v>1749</v>
      </c>
      <c r="K404">
        <v>0.11899999999999999</v>
      </c>
      <c r="L404">
        <v>17.2</v>
      </c>
      <c r="M404">
        <v>1732</v>
      </c>
      <c r="N404">
        <v>0.11799999999999999</v>
      </c>
      <c r="O404">
        <v>996</v>
      </c>
      <c r="P404">
        <v>3.1E-2</v>
      </c>
      <c r="Q404">
        <v>4.53E-2</v>
      </c>
      <c r="R404">
        <v>736</v>
      </c>
      <c r="S404" t="s">
        <v>641</v>
      </c>
      <c r="T404">
        <v>36.69</v>
      </c>
      <c r="U404">
        <v>0</v>
      </c>
      <c r="V404">
        <v>0</v>
      </c>
      <c r="W404">
        <v>0</v>
      </c>
      <c r="X404">
        <v>0</v>
      </c>
      <c r="Y404">
        <v>9.0999999999999998E-2</v>
      </c>
      <c r="Z404">
        <v>0.90900000000000003</v>
      </c>
    </row>
    <row r="405" spans="1:26" x14ac:dyDescent="0.25">
      <c r="A405" t="s">
        <v>247</v>
      </c>
      <c r="B405">
        <v>547</v>
      </c>
      <c r="C405" t="s">
        <v>640</v>
      </c>
      <c r="D405">
        <v>145.6</v>
      </c>
      <c r="E405">
        <v>3.43</v>
      </c>
      <c r="F405">
        <v>4994080</v>
      </c>
      <c r="G405">
        <v>0.28599999999999998</v>
      </c>
      <c r="H405">
        <v>10</v>
      </c>
      <c r="I405">
        <v>17468060.199999999</v>
      </c>
      <c r="J405">
        <v>2057</v>
      </c>
      <c r="K405">
        <v>0.11799999999999999</v>
      </c>
      <c r="L405">
        <v>51.3</v>
      </c>
      <c r="M405">
        <v>2006</v>
      </c>
      <c r="N405">
        <v>0.115</v>
      </c>
      <c r="O405">
        <v>1122</v>
      </c>
      <c r="P405">
        <v>3.1E-2</v>
      </c>
      <c r="Q405">
        <v>4.53E-2</v>
      </c>
      <c r="R405">
        <v>884</v>
      </c>
      <c r="S405" t="s">
        <v>641</v>
      </c>
      <c r="T405">
        <v>44.1</v>
      </c>
      <c r="U405">
        <v>0</v>
      </c>
      <c r="V405">
        <v>0</v>
      </c>
      <c r="W405">
        <v>0</v>
      </c>
      <c r="X405">
        <v>0</v>
      </c>
      <c r="Y405">
        <v>0.13700000000000001</v>
      </c>
      <c r="Z405">
        <v>0.86299999999999999</v>
      </c>
    </row>
    <row r="406" spans="1:26" x14ac:dyDescent="0.25">
      <c r="A406" t="s">
        <v>652</v>
      </c>
      <c r="B406">
        <v>528</v>
      </c>
      <c r="C406" t="s">
        <v>640</v>
      </c>
      <c r="D406">
        <v>7.8</v>
      </c>
      <c r="E406">
        <v>1.38</v>
      </c>
      <c r="F406">
        <v>107640</v>
      </c>
      <c r="G406">
        <v>0.34200000000000003</v>
      </c>
      <c r="H406">
        <v>9</v>
      </c>
      <c r="I406">
        <v>315177.2</v>
      </c>
      <c r="J406">
        <v>47</v>
      </c>
      <c r="K406">
        <v>0.14899999999999999</v>
      </c>
      <c r="L406">
        <v>0.2</v>
      </c>
      <c r="M406">
        <v>47</v>
      </c>
      <c r="N406">
        <v>0.14899999999999999</v>
      </c>
      <c r="O406">
        <v>21</v>
      </c>
      <c r="P406">
        <v>5.2999999999999999E-2</v>
      </c>
      <c r="Q406">
        <v>4.8000000000000001E-2</v>
      </c>
      <c r="R406">
        <v>25</v>
      </c>
      <c r="S406" t="s">
        <v>641</v>
      </c>
      <c r="T406">
        <v>0.83</v>
      </c>
      <c r="U406">
        <v>0</v>
      </c>
      <c r="V406">
        <v>0</v>
      </c>
      <c r="W406">
        <v>0</v>
      </c>
      <c r="X406">
        <v>0</v>
      </c>
      <c r="Y406">
        <v>3.7999999999999999E-2</v>
      </c>
      <c r="Z406">
        <v>0.96199999999999997</v>
      </c>
    </row>
    <row r="407" spans="1:26" x14ac:dyDescent="0.25">
      <c r="A407" t="s">
        <v>163</v>
      </c>
      <c r="B407">
        <v>406</v>
      </c>
      <c r="C407" t="s">
        <v>640</v>
      </c>
      <c r="D407">
        <v>405.5</v>
      </c>
      <c r="E407">
        <v>0.71</v>
      </c>
      <c r="F407">
        <v>2879049.9999999995</v>
      </c>
      <c r="G407">
        <v>7.5999999999999998E-2</v>
      </c>
      <c r="H407">
        <v>13</v>
      </c>
      <c r="I407">
        <v>37785869.100000001</v>
      </c>
      <c r="J407">
        <v>4661</v>
      </c>
      <c r="K407">
        <v>0.123</v>
      </c>
      <c r="L407">
        <v>72.3</v>
      </c>
      <c r="M407">
        <v>4589</v>
      </c>
      <c r="N407">
        <v>0.121</v>
      </c>
      <c r="O407">
        <v>2541</v>
      </c>
      <c r="P407">
        <v>6.0999999999999999E-2</v>
      </c>
      <c r="Q407">
        <v>5.4100000000000002E-2</v>
      </c>
      <c r="R407">
        <v>0</v>
      </c>
      <c r="S407" t="s">
        <v>641</v>
      </c>
      <c r="T407">
        <v>93.21</v>
      </c>
      <c r="U407">
        <v>0</v>
      </c>
      <c r="V407">
        <v>0</v>
      </c>
      <c r="W407">
        <v>0</v>
      </c>
      <c r="X407">
        <v>1.7000000000000001E-2</v>
      </c>
      <c r="Y407">
        <v>6.0000000000000001E-3</v>
      </c>
      <c r="Z407">
        <v>0.97699999999999998</v>
      </c>
    </row>
    <row r="408" spans="1:26" x14ac:dyDescent="0.25">
      <c r="A408" t="s">
        <v>686</v>
      </c>
      <c r="B408">
        <v>6755</v>
      </c>
      <c r="C408" t="s">
        <v>640</v>
      </c>
      <c r="D408">
        <v>1.7</v>
      </c>
      <c r="E408">
        <v>0.35</v>
      </c>
      <c r="F408">
        <v>5950</v>
      </c>
      <c r="G408">
        <v>1E-3</v>
      </c>
      <c r="H408">
        <v>9</v>
      </c>
      <c r="I408">
        <v>5282632.9000000004</v>
      </c>
      <c r="J408">
        <v>647</v>
      </c>
      <c r="K408">
        <v>0.122</v>
      </c>
      <c r="L408">
        <v>25.2</v>
      </c>
      <c r="M408">
        <v>622</v>
      </c>
      <c r="N408">
        <v>0.11799999999999999</v>
      </c>
      <c r="O408">
        <v>301</v>
      </c>
      <c r="P408">
        <v>5.2999999999999999E-2</v>
      </c>
      <c r="Q408">
        <v>4.8000000000000001E-2</v>
      </c>
      <c r="R408">
        <v>0</v>
      </c>
      <c r="S408" t="s">
        <v>641</v>
      </c>
      <c r="T408">
        <v>20.149999999999999</v>
      </c>
      <c r="U408">
        <v>0</v>
      </c>
      <c r="V408">
        <v>0</v>
      </c>
      <c r="W408">
        <v>0</v>
      </c>
      <c r="X408">
        <v>0</v>
      </c>
      <c r="Y408">
        <v>2.5000000000000001E-2</v>
      </c>
      <c r="Z408">
        <v>0.97499999999999998</v>
      </c>
    </row>
    <row r="409" spans="1:26" x14ac:dyDescent="0.25">
      <c r="A409" t="s">
        <v>248</v>
      </c>
      <c r="B409">
        <v>548</v>
      </c>
      <c r="C409" t="s">
        <v>640</v>
      </c>
      <c r="D409">
        <v>21.1</v>
      </c>
      <c r="E409">
        <v>2.2799999999999998</v>
      </c>
      <c r="F409">
        <v>481079.99999999994</v>
      </c>
      <c r="G409" t="s">
        <v>2355</v>
      </c>
      <c r="H409">
        <v>9</v>
      </c>
      <c r="I409" t="s">
        <v>2355</v>
      </c>
      <c r="J409">
        <v>765</v>
      </c>
      <c r="K409">
        <v>0.124</v>
      </c>
      <c r="L409">
        <v>8.8000000000000007</v>
      </c>
      <c r="M409" t="s">
        <v>2355</v>
      </c>
      <c r="N409">
        <v>0.123</v>
      </c>
      <c r="O409" t="s">
        <v>2355</v>
      </c>
      <c r="P409">
        <v>3.1E-2</v>
      </c>
      <c r="Q409">
        <v>4.8000000000000001E-2</v>
      </c>
      <c r="R409" t="s">
        <v>2355</v>
      </c>
      <c r="S409" t="s">
        <v>641</v>
      </c>
      <c r="T409">
        <v>19.899999999999999</v>
      </c>
      <c r="U409">
        <v>6</v>
      </c>
      <c r="V409">
        <v>0</v>
      </c>
      <c r="W409">
        <v>0</v>
      </c>
      <c r="X409">
        <v>0</v>
      </c>
      <c r="Y409">
        <v>9.6000000000000002E-2</v>
      </c>
      <c r="Z409">
        <v>0.90400000000000003</v>
      </c>
    </row>
    <row r="410" spans="1:26" x14ac:dyDescent="0.25">
      <c r="A410" t="s">
        <v>447</v>
      </c>
      <c r="B410">
        <v>914</v>
      </c>
      <c r="C410" t="s">
        <v>640</v>
      </c>
      <c r="D410">
        <v>7.9</v>
      </c>
      <c r="E410">
        <v>4.0599999999999996</v>
      </c>
      <c r="F410">
        <v>320740</v>
      </c>
      <c r="G410">
        <v>1.6</v>
      </c>
      <c r="H410">
        <v>10</v>
      </c>
      <c r="I410">
        <v>200479.3</v>
      </c>
      <c r="J410">
        <v>17</v>
      </c>
      <c r="K410">
        <v>8.4000000000000005E-2</v>
      </c>
      <c r="L410">
        <v>0.6</v>
      </c>
      <c r="M410">
        <v>16</v>
      </c>
      <c r="N410">
        <v>0.08</v>
      </c>
      <c r="O410">
        <v>15</v>
      </c>
      <c r="P410">
        <v>3.1E-2</v>
      </c>
      <c r="Q410">
        <v>4.53E-2</v>
      </c>
      <c r="R410">
        <v>1</v>
      </c>
      <c r="S410" t="s">
        <v>641</v>
      </c>
      <c r="T410">
        <v>1.1100000000000001</v>
      </c>
      <c r="U410">
        <v>1</v>
      </c>
      <c r="V410">
        <v>0</v>
      </c>
      <c r="W410">
        <v>0</v>
      </c>
      <c r="X410">
        <v>0</v>
      </c>
      <c r="Y410">
        <v>5.0000000000000001E-3</v>
      </c>
      <c r="Z410">
        <v>0.995</v>
      </c>
    </row>
    <row r="411" spans="1:26" x14ac:dyDescent="0.25">
      <c r="A411" t="s">
        <v>84</v>
      </c>
      <c r="B411">
        <v>220</v>
      </c>
      <c r="C411" t="s">
        <v>640</v>
      </c>
      <c r="D411">
        <v>17.8</v>
      </c>
      <c r="E411">
        <v>3.23</v>
      </c>
      <c r="F411">
        <v>574940</v>
      </c>
      <c r="G411">
        <v>0.872</v>
      </c>
      <c r="H411">
        <v>10</v>
      </c>
      <c r="I411">
        <v>658959.4</v>
      </c>
      <c r="J411">
        <v>74</v>
      </c>
      <c r="K411">
        <v>0.112</v>
      </c>
      <c r="L411">
        <v>6.1</v>
      </c>
      <c r="M411">
        <v>68</v>
      </c>
      <c r="N411">
        <v>0.10299999999999999</v>
      </c>
      <c r="O411">
        <v>46</v>
      </c>
      <c r="P411">
        <v>3.1E-2</v>
      </c>
      <c r="Q411">
        <v>4.53E-2</v>
      </c>
      <c r="R411">
        <v>22</v>
      </c>
      <c r="S411" t="s">
        <v>641</v>
      </c>
      <c r="T411">
        <v>2.71</v>
      </c>
      <c r="U411">
        <v>0</v>
      </c>
      <c r="V411">
        <v>0</v>
      </c>
      <c r="W411">
        <v>0</v>
      </c>
      <c r="X411">
        <v>0</v>
      </c>
      <c r="Y411">
        <v>0</v>
      </c>
      <c r="Z411">
        <v>1</v>
      </c>
    </row>
    <row r="412" spans="1:26" x14ac:dyDescent="0.25">
      <c r="A412" t="s">
        <v>249</v>
      </c>
      <c r="B412">
        <v>550</v>
      </c>
      <c r="C412" t="s">
        <v>640</v>
      </c>
      <c r="D412">
        <v>39.299999999999997</v>
      </c>
      <c r="E412">
        <v>3.96</v>
      </c>
      <c r="F412">
        <v>1556279.9999999998</v>
      </c>
      <c r="G412">
        <v>4.4999999999999998E-2</v>
      </c>
      <c r="H412">
        <v>10</v>
      </c>
      <c r="I412">
        <v>34809397.200000003</v>
      </c>
      <c r="J412">
        <v>4360</v>
      </c>
      <c r="K412">
        <v>0.125</v>
      </c>
      <c r="L412">
        <v>85.8</v>
      </c>
      <c r="M412">
        <v>4275</v>
      </c>
      <c r="N412">
        <v>0.123</v>
      </c>
      <c r="O412">
        <v>2032</v>
      </c>
      <c r="P412">
        <v>3.1E-2</v>
      </c>
      <c r="Q412">
        <v>4.53E-2</v>
      </c>
      <c r="R412">
        <v>2242</v>
      </c>
      <c r="S412" t="s">
        <v>641</v>
      </c>
      <c r="T412">
        <v>99.36</v>
      </c>
      <c r="U412">
        <v>0</v>
      </c>
      <c r="V412">
        <v>6.8000000000000005E-2</v>
      </c>
      <c r="W412">
        <v>0</v>
      </c>
      <c r="X412">
        <v>1.6E-2</v>
      </c>
      <c r="Y412">
        <v>7.5999999999999998E-2</v>
      </c>
      <c r="Z412">
        <v>0.83899999999999997</v>
      </c>
    </row>
    <row r="413" spans="1:26" x14ac:dyDescent="0.25">
      <c r="A413" t="s">
        <v>164</v>
      </c>
      <c r="B413">
        <v>409</v>
      </c>
      <c r="C413" t="s">
        <v>640</v>
      </c>
      <c r="D413">
        <v>14.7</v>
      </c>
      <c r="E413">
        <v>0.42</v>
      </c>
      <c r="F413">
        <v>61739.999999999993</v>
      </c>
      <c r="G413">
        <v>5.0000000000000001E-3</v>
      </c>
      <c r="H413">
        <v>13</v>
      </c>
      <c r="I413">
        <v>13379722.5</v>
      </c>
      <c r="J413">
        <v>984</v>
      </c>
      <c r="K413">
        <v>7.3999999999999996E-2</v>
      </c>
      <c r="L413">
        <v>6.9</v>
      </c>
      <c r="M413">
        <v>977</v>
      </c>
      <c r="N413">
        <v>7.2999999999999995E-2</v>
      </c>
      <c r="O413">
        <v>838</v>
      </c>
      <c r="P413">
        <v>6.0999999999999999E-2</v>
      </c>
      <c r="Q413">
        <v>5.4100000000000002E-2</v>
      </c>
      <c r="R413">
        <v>139</v>
      </c>
      <c r="S413" t="s">
        <v>641</v>
      </c>
      <c r="T413">
        <v>23.04</v>
      </c>
      <c r="U413">
        <v>0</v>
      </c>
      <c r="V413">
        <v>0</v>
      </c>
      <c r="W413">
        <v>0</v>
      </c>
      <c r="X413">
        <v>0</v>
      </c>
      <c r="Y413">
        <v>0</v>
      </c>
      <c r="Z413">
        <v>1</v>
      </c>
    </row>
    <row r="414" spans="1:26" x14ac:dyDescent="0.25">
      <c r="A414" t="s">
        <v>57</v>
      </c>
      <c r="B414">
        <v>159</v>
      </c>
      <c r="C414" t="s">
        <v>640</v>
      </c>
      <c r="D414">
        <v>6</v>
      </c>
      <c r="E414">
        <v>0.35</v>
      </c>
      <c r="F414">
        <v>20999.999999999996</v>
      </c>
      <c r="G414">
        <v>0.16400000000000001</v>
      </c>
      <c r="H414">
        <v>15</v>
      </c>
      <c r="I414">
        <v>127865.9</v>
      </c>
      <c r="J414">
        <v>8</v>
      </c>
      <c r="K414">
        <v>6.2E-2</v>
      </c>
      <c r="L414">
        <v>0.3</v>
      </c>
      <c r="M414">
        <v>7.6</v>
      </c>
      <c r="N414">
        <v>5.8999999999999997E-2</v>
      </c>
      <c r="O414">
        <v>8.9</v>
      </c>
      <c r="P414">
        <v>6.0999999999999999E-2</v>
      </c>
      <c r="Q414">
        <v>5.4100000000000002E-2</v>
      </c>
      <c r="R414">
        <v>-1</v>
      </c>
      <c r="S414" t="s">
        <v>641</v>
      </c>
      <c r="T414">
        <v>0.86</v>
      </c>
      <c r="U414">
        <v>0</v>
      </c>
      <c r="V414">
        <v>0</v>
      </c>
      <c r="W414">
        <v>0</v>
      </c>
      <c r="X414">
        <v>0</v>
      </c>
      <c r="Y414">
        <v>0</v>
      </c>
      <c r="Z414">
        <v>1</v>
      </c>
    </row>
    <row r="415" spans="1:26" x14ac:dyDescent="0.25">
      <c r="A415" t="s">
        <v>250</v>
      </c>
      <c r="B415">
        <v>552</v>
      </c>
      <c r="C415" t="s">
        <v>640</v>
      </c>
      <c r="D415">
        <v>15.7</v>
      </c>
      <c r="E415">
        <v>1.32</v>
      </c>
      <c r="F415">
        <v>207240</v>
      </c>
      <c r="G415">
        <v>4.7E-2</v>
      </c>
      <c r="H415">
        <v>9</v>
      </c>
      <c r="I415">
        <v>4426111.8</v>
      </c>
      <c r="J415">
        <v>692</v>
      </c>
      <c r="K415">
        <v>0.156</v>
      </c>
      <c r="L415">
        <v>5.6</v>
      </c>
      <c r="M415">
        <v>686</v>
      </c>
      <c r="N415">
        <v>0.155</v>
      </c>
      <c r="O415">
        <v>269</v>
      </c>
      <c r="P415">
        <v>5.2999999999999999E-2</v>
      </c>
      <c r="Q415">
        <v>4.8000000000000001E-2</v>
      </c>
      <c r="R415">
        <v>0</v>
      </c>
      <c r="S415" t="s">
        <v>641</v>
      </c>
      <c r="T415">
        <v>8.32</v>
      </c>
      <c r="U415">
        <v>0</v>
      </c>
      <c r="V415">
        <v>0</v>
      </c>
      <c r="W415">
        <v>0</v>
      </c>
      <c r="X415">
        <v>0</v>
      </c>
      <c r="Y415">
        <v>0.31</v>
      </c>
      <c r="Z415">
        <v>0.69</v>
      </c>
    </row>
    <row r="416" spans="1:26" x14ac:dyDescent="0.25">
      <c r="A416" t="s">
        <v>294</v>
      </c>
      <c r="B416">
        <v>646</v>
      </c>
      <c r="C416" t="s">
        <v>640</v>
      </c>
      <c r="D416">
        <v>193.7</v>
      </c>
      <c r="E416">
        <v>0.14000000000000001</v>
      </c>
      <c r="F416">
        <v>271180</v>
      </c>
      <c r="G416">
        <v>5.5E-2</v>
      </c>
      <c r="H416">
        <v>11</v>
      </c>
      <c r="I416">
        <v>4906783.5</v>
      </c>
      <c r="J416">
        <v>114</v>
      </c>
      <c r="K416">
        <v>2.3E-2</v>
      </c>
      <c r="L416">
        <v>5</v>
      </c>
      <c r="M416">
        <v>109</v>
      </c>
      <c r="N416">
        <v>2.1999999999999999E-2</v>
      </c>
      <c r="O416">
        <v>300</v>
      </c>
      <c r="P416">
        <v>5.2999999999999999E-2</v>
      </c>
      <c r="Q416">
        <v>4.8000000000000001E-2</v>
      </c>
      <c r="R416">
        <v>0</v>
      </c>
      <c r="S416" t="s">
        <v>641</v>
      </c>
      <c r="T416">
        <v>10.25</v>
      </c>
      <c r="U416">
        <v>0</v>
      </c>
      <c r="V416">
        <v>0</v>
      </c>
      <c r="W416">
        <v>0</v>
      </c>
      <c r="X416">
        <v>0</v>
      </c>
      <c r="Y416">
        <v>0</v>
      </c>
      <c r="Z416">
        <v>1</v>
      </c>
    </row>
    <row r="417" spans="1:26" x14ac:dyDescent="0.25">
      <c r="A417" t="s">
        <v>23</v>
      </c>
      <c r="B417">
        <v>91</v>
      </c>
      <c r="C417" t="s">
        <v>640</v>
      </c>
      <c r="D417">
        <v>25</v>
      </c>
      <c r="E417">
        <v>1.02</v>
      </c>
      <c r="F417">
        <v>255000</v>
      </c>
      <c r="G417">
        <v>0.17299999999999999</v>
      </c>
      <c r="H417">
        <v>13</v>
      </c>
      <c r="I417">
        <v>1474147.5</v>
      </c>
      <c r="J417">
        <v>93</v>
      </c>
      <c r="K417">
        <v>6.3E-2</v>
      </c>
      <c r="L417">
        <v>13.9</v>
      </c>
      <c r="M417">
        <v>79</v>
      </c>
      <c r="N417">
        <v>5.3999999999999999E-2</v>
      </c>
      <c r="O417">
        <v>103</v>
      </c>
      <c r="P417">
        <v>6.0999999999999999E-2</v>
      </c>
      <c r="Q417">
        <v>5.4100000000000002E-2</v>
      </c>
      <c r="R417">
        <v>0</v>
      </c>
      <c r="S417" t="s">
        <v>641</v>
      </c>
      <c r="T417">
        <v>3.51</v>
      </c>
      <c r="U417">
        <v>0</v>
      </c>
      <c r="V417">
        <v>0</v>
      </c>
      <c r="W417">
        <v>0</v>
      </c>
      <c r="X417">
        <v>0</v>
      </c>
      <c r="Y417">
        <v>0.10299999999999999</v>
      </c>
      <c r="Z417">
        <v>0.89700000000000002</v>
      </c>
    </row>
    <row r="418" spans="1:26" x14ac:dyDescent="0.25">
      <c r="A418" t="s">
        <v>265</v>
      </c>
      <c r="B418">
        <v>579</v>
      </c>
      <c r="C418" t="s">
        <v>640</v>
      </c>
      <c r="D418">
        <v>31.5</v>
      </c>
      <c r="E418">
        <v>5.84</v>
      </c>
      <c r="F418">
        <v>1839600</v>
      </c>
      <c r="G418">
        <v>2</v>
      </c>
      <c r="H418">
        <v>10</v>
      </c>
      <c r="I418">
        <v>919598</v>
      </c>
      <c r="J418">
        <v>93</v>
      </c>
      <c r="K418">
        <v>0.10100000000000001</v>
      </c>
      <c r="L418">
        <v>10.3</v>
      </c>
      <c r="M418">
        <v>82</v>
      </c>
      <c r="N418">
        <v>8.8999999999999996E-2</v>
      </c>
      <c r="O418">
        <v>71</v>
      </c>
      <c r="P418">
        <v>3.1E-2</v>
      </c>
      <c r="Q418">
        <v>4.53E-2</v>
      </c>
      <c r="R418">
        <v>12</v>
      </c>
      <c r="S418" t="s">
        <v>641</v>
      </c>
      <c r="T418">
        <v>4.34</v>
      </c>
      <c r="U418">
        <v>0</v>
      </c>
      <c r="V418">
        <v>0</v>
      </c>
      <c r="W418">
        <v>0</v>
      </c>
      <c r="X418">
        <v>0</v>
      </c>
      <c r="Y418">
        <v>0</v>
      </c>
      <c r="Z418">
        <v>1</v>
      </c>
    </row>
    <row r="419" spans="1:26" x14ac:dyDescent="0.25">
      <c r="A419" t="s">
        <v>462</v>
      </c>
      <c r="B419">
        <v>950</v>
      </c>
      <c r="C419" t="s">
        <v>640</v>
      </c>
      <c r="D419">
        <v>5.9</v>
      </c>
      <c r="E419">
        <v>0.15</v>
      </c>
      <c r="F419">
        <v>8850</v>
      </c>
      <c r="G419">
        <v>5.0000000000000001E-3</v>
      </c>
      <c r="H419">
        <v>13</v>
      </c>
      <c r="I419">
        <v>1637904.4</v>
      </c>
      <c r="J419">
        <v>56</v>
      </c>
      <c r="K419">
        <v>3.4000000000000002E-2</v>
      </c>
      <c r="L419">
        <v>0.4</v>
      </c>
      <c r="M419">
        <v>56</v>
      </c>
      <c r="N419">
        <v>3.4000000000000002E-2</v>
      </c>
      <c r="O419">
        <v>103</v>
      </c>
      <c r="P419">
        <v>6.0999999999999999E-2</v>
      </c>
      <c r="Q419">
        <v>5.4100000000000002E-2</v>
      </c>
      <c r="R419">
        <v>0</v>
      </c>
      <c r="S419" t="s">
        <v>641</v>
      </c>
      <c r="T419">
        <v>5.86</v>
      </c>
      <c r="U419">
        <v>0</v>
      </c>
      <c r="V419">
        <v>0</v>
      </c>
      <c r="W419">
        <v>0</v>
      </c>
      <c r="X419">
        <v>0</v>
      </c>
      <c r="Y419">
        <v>0</v>
      </c>
      <c r="Z419">
        <v>1</v>
      </c>
    </row>
    <row r="420" spans="1:26" x14ac:dyDescent="0.25">
      <c r="A420" t="s">
        <v>251</v>
      </c>
      <c r="B420">
        <v>553</v>
      </c>
      <c r="C420" t="s">
        <v>640</v>
      </c>
      <c r="D420">
        <v>40.4</v>
      </c>
      <c r="E420">
        <v>4.08</v>
      </c>
      <c r="F420">
        <v>1648320</v>
      </c>
      <c r="G420">
        <v>4.7E-2</v>
      </c>
      <c r="H420">
        <v>10</v>
      </c>
      <c r="I420">
        <v>34966564.5</v>
      </c>
      <c r="J420">
        <v>3479</v>
      </c>
      <c r="K420">
        <v>0.1</v>
      </c>
      <c r="L420">
        <v>37.5</v>
      </c>
      <c r="M420">
        <v>3442</v>
      </c>
      <c r="N420">
        <v>9.8000000000000004E-2</v>
      </c>
      <c r="O420">
        <v>2046</v>
      </c>
      <c r="P420">
        <v>3.1E-2</v>
      </c>
      <c r="Q420">
        <v>4.53E-2</v>
      </c>
      <c r="R420">
        <v>1396</v>
      </c>
      <c r="S420" t="s">
        <v>641</v>
      </c>
      <c r="T420">
        <v>55.64</v>
      </c>
      <c r="U420">
        <v>0</v>
      </c>
      <c r="V420">
        <v>0</v>
      </c>
      <c r="W420">
        <v>0</v>
      </c>
      <c r="X420">
        <v>2.8000000000000001E-2</v>
      </c>
      <c r="Y420">
        <v>4.9000000000000002E-2</v>
      </c>
      <c r="Z420">
        <v>0.92200000000000004</v>
      </c>
    </row>
    <row r="421" spans="1:26" x14ac:dyDescent="0.25">
      <c r="A421" t="s">
        <v>165</v>
      </c>
      <c r="B421">
        <v>411</v>
      </c>
      <c r="C421" t="s">
        <v>640</v>
      </c>
      <c r="D421">
        <v>37.200000000000003</v>
      </c>
      <c r="E421">
        <v>2.2000000000000002</v>
      </c>
      <c r="F421">
        <v>818400.00000000023</v>
      </c>
      <c r="G421">
        <v>0.52400000000000002</v>
      </c>
      <c r="H421">
        <v>11</v>
      </c>
      <c r="I421">
        <v>1560428.7</v>
      </c>
      <c r="J421">
        <v>241</v>
      </c>
      <c r="K421">
        <v>0.155</v>
      </c>
      <c r="L421">
        <v>3.6</v>
      </c>
      <c r="M421">
        <v>238</v>
      </c>
      <c r="N421">
        <v>0.153</v>
      </c>
      <c r="O421">
        <v>109</v>
      </c>
      <c r="P421">
        <v>6.0999999999999999E-2</v>
      </c>
      <c r="Q421">
        <v>4.8000000000000001E-2</v>
      </c>
      <c r="R421">
        <v>129</v>
      </c>
      <c r="S421" t="s">
        <v>641</v>
      </c>
      <c r="T421">
        <v>5.37</v>
      </c>
      <c r="U421">
        <v>4</v>
      </c>
      <c r="V421">
        <v>0</v>
      </c>
      <c r="W421">
        <v>0</v>
      </c>
      <c r="X421">
        <v>0</v>
      </c>
      <c r="Y421">
        <v>0</v>
      </c>
      <c r="Z421">
        <v>1</v>
      </c>
    </row>
    <row r="422" spans="1:26" x14ac:dyDescent="0.25">
      <c r="A422" t="s">
        <v>166</v>
      </c>
      <c r="B422">
        <v>412</v>
      </c>
      <c r="C422" t="s">
        <v>640</v>
      </c>
      <c r="D422">
        <v>428.4</v>
      </c>
      <c r="E422">
        <v>1.23</v>
      </c>
      <c r="F422">
        <v>5269320</v>
      </c>
      <c r="G422">
        <v>4.2999999999999997E-2</v>
      </c>
      <c r="H422">
        <v>11</v>
      </c>
      <c r="I422">
        <v>121615390.2</v>
      </c>
      <c r="J422">
        <v>13924</v>
      </c>
      <c r="K422">
        <v>0.114</v>
      </c>
      <c r="L422">
        <v>206</v>
      </c>
      <c r="M422">
        <v>13718</v>
      </c>
      <c r="N422">
        <v>0.113</v>
      </c>
      <c r="O422">
        <v>7380</v>
      </c>
      <c r="P422">
        <v>6.0999999999999999E-2</v>
      </c>
      <c r="Q422">
        <v>4.8000000000000001E-2</v>
      </c>
      <c r="R422">
        <v>6338</v>
      </c>
      <c r="S422" t="s">
        <v>641</v>
      </c>
      <c r="T422">
        <v>308.41000000000003</v>
      </c>
      <c r="U422">
        <v>0</v>
      </c>
      <c r="V422">
        <v>0</v>
      </c>
      <c r="W422">
        <v>0</v>
      </c>
      <c r="X422">
        <v>7.0000000000000001E-3</v>
      </c>
      <c r="Y422">
        <v>8.0000000000000002E-3</v>
      </c>
      <c r="Z422">
        <v>0.98499999999999999</v>
      </c>
    </row>
    <row r="423" spans="1:26" x14ac:dyDescent="0.25">
      <c r="A423" t="s">
        <v>167</v>
      </c>
      <c r="B423">
        <v>413</v>
      </c>
      <c r="C423" t="s">
        <v>640</v>
      </c>
      <c r="D423">
        <v>429.4</v>
      </c>
      <c r="E423">
        <v>0.83</v>
      </c>
      <c r="F423">
        <v>3564020</v>
      </c>
      <c r="G423">
        <v>0.22900000000000001</v>
      </c>
      <c r="H423">
        <v>11</v>
      </c>
      <c r="I423">
        <v>15568878.699999999</v>
      </c>
      <c r="J423">
        <v>2409</v>
      </c>
      <c r="K423">
        <v>0.155</v>
      </c>
      <c r="L423">
        <v>31.5</v>
      </c>
      <c r="M423">
        <v>2377</v>
      </c>
      <c r="N423">
        <v>0.153</v>
      </c>
      <c r="O423">
        <v>1024</v>
      </c>
      <c r="P423">
        <v>5.2999999999999999E-2</v>
      </c>
      <c r="Q423">
        <v>4.8000000000000001E-2</v>
      </c>
      <c r="R423">
        <v>1353</v>
      </c>
      <c r="S423" t="s">
        <v>641</v>
      </c>
      <c r="T423">
        <v>46.37</v>
      </c>
      <c r="U423">
        <v>0</v>
      </c>
      <c r="V423">
        <v>0</v>
      </c>
      <c r="W423">
        <v>0</v>
      </c>
      <c r="X423">
        <v>0</v>
      </c>
      <c r="Y423">
        <v>0.06</v>
      </c>
      <c r="Z423">
        <v>0.94</v>
      </c>
    </row>
    <row r="424" spans="1:26" x14ac:dyDescent="0.25">
      <c r="A424" t="s">
        <v>463</v>
      </c>
      <c r="B424">
        <v>952</v>
      </c>
      <c r="C424" t="s">
        <v>640</v>
      </c>
      <c r="D424">
        <v>3.3</v>
      </c>
      <c r="E424">
        <v>1.7</v>
      </c>
      <c r="F424">
        <v>56099.999999999993</v>
      </c>
      <c r="G424">
        <v>0.13800000000000001</v>
      </c>
      <c r="H424">
        <v>9</v>
      </c>
      <c r="I424">
        <v>407087.9</v>
      </c>
      <c r="J424">
        <v>28</v>
      </c>
      <c r="K424">
        <v>6.8000000000000005E-2</v>
      </c>
      <c r="L424">
        <v>0</v>
      </c>
      <c r="M424">
        <v>28</v>
      </c>
      <c r="N424">
        <v>6.9000000000000006E-2</v>
      </c>
      <c r="O424">
        <v>26</v>
      </c>
      <c r="P424">
        <v>5.2999999999999999E-2</v>
      </c>
      <c r="Q424">
        <v>4.8000000000000001E-2</v>
      </c>
      <c r="R424">
        <v>0</v>
      </c>
      <c r="S424" t="s">
        <v>641</v>
      </c>
      <c r="T424">
        <v>1.22</v>
      </c>
      <c r="U424">
        <v>0</v>
      </c>
      <c r="V424">
        <v>0</v>
      </c>
      <c r="W424">
        <v>0</v>
      </c>
      <c r="X424">
        <v>0</v>
      </c>
      <c r="Y424">
        <v>0</v>
      </c>
      <c r="Z424">
        <v>1</v>
      </c>
    </row>
    <row r="425" spans="1:26" x14ac:dyDescent="0.25">
      <c r="A425" t="s">
        <v>273</v>
      </c>
      <c r="B425">
        <v>592</v>
      </c>
      <c r="C425" t="s">
        <v>640</v>
      </c>
      <c r="D425">
        <v>113.5</v>
      </c>
      <c r="E425">
        <v>0.49</v>
      </c>
      <c r="F425">
        <v>556150</v>
      </c>
      <c r="G425">
        <v>7.0000000000000001E-3</v>
      </c>
      <c r="H425">
        <v>9</v>
      </c>
      <c r="I425">
        <v>74858748.5</v>
      </c>
      <c r="J425">
        <v>7803</v>
      </c>
      <c r="K425">
        <v>0.104</v>
      </c>
      <c r="L425">
        <v>272.7</v>
      </c>
      <c r="M425">
        <v>7530</v>
      </c>
      <c r="N425">
        <v>0.10100000000000001</v>
      </c>
      <c r="O425">
        <v>4353</v>
      </c>
      <c r="P425">
        <v>5.2999999999999999E-2</v>
      </c>
      <c r="Q425">
        <v>4.8000000000000001E-2</v>
      </c>
      <c r="R425">
        <v>0</v>
      </c>
      <c r="S425" t="s">
        <v>641</v>
      </c>
      <c r="T425">
        <v>267.05</v>
      </c>
      <c r="U425">
        <v>0</v>
      </c>
      <c r="V425">
        <v>4.3999999999999997E-2</v>
      </c>
      <c r="W425">
        <v>0</v>
      </c>
      <c r="X425">
        <v>0</v>
      </c>
      <c r="Y425">
        <v>9.8000000000000004E-2</v>
      </c>
      <c r="Z425">
        <v>0.85799999999999998</v>
      </c>
    </row>
    <row r="426" spans="1:26" x14ac:dyDescent="0.25">
      <c r="A426" t="s">
        <v>681</v>
      </c>
      <c r="B426">
        <v>3101</v>
      </c>
      <c r="C426" t="s">
        <v>640</v>
      </c>
      <c r="D426">
        <v>1.3</v>
      </c>
      <c r="E426">
        <v>0.5</v>
      </c>
      <c r="F426">
        <v>6500</v>
      </c>
      <c r="G426">
        <v>8.8999999999999996E-2</v>
      </c>
      <c r="H426">
        <v>9</v>
      </c>
      <c r="I426">
        <v>73311.5</v>
      </c>
      <c r="J426">
        <v>14</v>
      </c>
      <c r="K426">
        <v>0.188</v>
      </c>
      <c r="L426">
        <v>0</v>
      </c>
      <c r="M426">
        <v>14</v>
      </c>
      <c r="N426">
        <v>0.191</v>
      </c>
      <c r="O426">
        <v>4.5999999999999996</v>
      </c>
      <c r="P426">
        <v>5.2999999999999999E-2</v>
      </c>
      <c r="Q426">
        <v>4.8000000000000001E-2</v>
      </c>
      <c r="R426">
        <v>0</v>
      </c>
      <c r="S426" t="s">
        <v>641</v>
      </c>
      <c r="T426">
        <v>0.21</v>
      </c>
      <c r="U426">
        <v>0</v>
      </c>
      <c r="V426">
        <v>0</v>
      </c>
      <c r="W426">
        <v>0</v>
      </c>
      <c r="X426">
        <v>0</v>
      </c>
      <c r="Y426">
        <v>0</v>
      </c>
      <c r="Z426">
        <v>1</v>
      </c>
    </row>
  </sheetData>
  <sheetProtection algorithmName="SHA-512" hashValue="wWKh5+y0HnS1iVTDJrYg9R52y9FibabYYjRPz4MZjnEzVRv65Tn6Cy2IR3rnMd6o79Pj4ECdt7Bl0IFdL9z5Eg==" saltValue="kqWO3lFloYXTMbu9n9tOLA==" spinCount="100000" sheet="1" objects="1" scenarios="1"/>
  <autoFilter ref="A2:Z426" xr:uid="{00000000-0009-0000-0000-000005000000}">
    <sortState ref="A3:Z426">
      <sortCondition ref="A2"/>
    </sortState>
  </autoFilter>
  <conditionalFormatting sqref="A1:A1048576">
    <cfRule type="duplicateValues" dxfId="1" priority="1"/>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dimension ref="A1:BD991"/>
  <sheetViews>
    <sheetView workbookViewId="0">
      <selection activeCell="K2" sqref="K2"/>
    </sheetView>
  </sheetViews>
  <sheetFormatPr defaultRowHeight="15" x14ac:dyDescent="0.25"/>
  <cols>
    <col min="1" max="1" width="39.7109375" bestFit="1" customWidth="1"/>
    <col min="5" max="5" width="13.42578125" customWidth="1"/>
  </cols>
  <sheetData>
    <row r="1" spans="1:56" x14ac:dyDescent="0.25">
      <c r="B1">
        <v>1</v>
      </c>
      <c r="C1">
        <v>2</v>
      </c>
      <c r="D1">
        <v>3</v>
      </c>
      <c r="E1">
        <v>4</v>
      </c>
      <c r="F1">
        <v>5</v>
      </c>
      <c r="G1">
        <v>6</v>
      </c>
      <c r="H1">
        <v>7</v>
      </c>
      <c r="I1">
        <v>8</v>
      </c>
      <c r="J1">
        <v>9</v>
      </c>
      <c r="K1">
        <v>10</v>
      </c>
      <c r="L1">
        <v>11</v>
      </c>
      <c r="M1">
        <v>12</v>
      </c>
      <c r="N1">
        <v>13</v>
      </c>
      <c r="O1">
        <v>14</v>
      </c>
      <c r="P1">
        <v>15</v>
      </c>
      <c r="Q1">
        <v>16</v>
      </c>
      <c r="R1">
        <v>17</v>
      </c>
      <c r="S1">
        <v>18</v>
      </c>
      <c r="T1">
        <v>19</v>
      </c>
      <c r="U1">
        <v>20</v>
      </c>
      <c r="V1">
        <v>21</v>
      </c>
      <c r="W1">
        <v>22</v>
      </c>
      <c r="X1">
        <v>23</v>
      </c>
      <c r="Y1">
        <v>24</v>
      </c>
      <c r="Z1">
        <v>25</v>
      </c>
      <c r="AA1">
        <v>26</v>
      </c>
      <c r="AB1">
        <v>27</v>
      </c>
      <c r="AC1">
        <v>28</v>
      </c>
      <c r="AD1">
        <v>29</v>
      </c>
      <c r="AE1">
        <v>30</v>
      </c>
      <c r="AF1">
        <v>31</v>
      </c>
      <c r="AG1">
        <v>32</v>
      </c>
      <c r="AH1">
        <v>33</v>
      </c>
      <c r="AI1">
        <v>34</v>
      </c>
      <c r="AJ1">
        <v>35</v>
      </c>
      <c r="AK1">
        <v>36</v>
      </c>
      <c r="AL1">
        <v>37</v>
      </c>
      <c r="AM1">
        <v>38</v>
      </c>
      <c r="AN1">
        <v>39</v>
      </c>
      <c r="AO1">
        <v>40</v>
      </c>
      <c r="AP1">
        <v>41</v>
      </c>
      <c r="AQ1">
        <v>42</v>
      </c>
      <c r="AR1">
        <v>43</v>
      </c>
      <c r="AS1">
        <v>44</v>
      </c>
      <c r="AT1">
        <v>45</v>
      </c>
      <c r="AU1">
        <v>46</v>
      </c>
      <c r="AV1">
        <v>47</v>
      </c>
      <c r="AW1">
        <v>48</v>
      </c>
      <c r="AX1">
        <v>49</v>
      </c>
      <c r="AY1">
        <v>50</v>
      </c>
      <c r="AZ1">
        <v>51</v>
      </c>
      <c r="BA1">
        <v>52</v>
      </c>
      <c r="BB1">
        <v>53</v>
      </c>
      <c r="BC1">
        <v>54</v>
      </c>
      <c r="BD1">
        <v>55</v>
      </c>
    </row>
    <row r="2" spans="1:56" x14ac:dyDescent="0.25">
      <c r="A2" t="s">
        <v>0</v>
      </c>
      <c r="B2" t="s">
        <v>618</v>
      </c>
      <c r="C2" t="s">
        <v>698</v>
      </c>
      <c r="D2" t="s">
        <v>699</v>
      </c>
      <c r="E2" t="s">
        <v>700</v>
      </c>
      <c r="F2" t="s">
        <v>701</v>
      </c>
      <c r="G2" t="s">
        <v>487</v>
      </c>
      <c r="H2" t="s">
        <v>702</v>
      </c>
      <c r="I2" t="s">
        <v>703</v>
      </c>
      <c r="J2" t="s">
        <v>704</v>
      </c>
      <c r="K2" t="s">
        <v>705</v>
      </c>
      <c r="L2" t="s">
        <v>706</v>
      </c>
      <c r="M2" t="s">
        <v>707</v>
      </c>
      <c r="N2" t="s">
        <v>708</v>
      </c>
      <c r="O2" t="s">
        <v>709</v>
      </c>
      <c r="P2" t="s">
        <v>710</v>
      </c>
      <c r="Q2" t="s">
        <v>711</v>
      </c>
      <c r="R2" t="s">
        <v>712</v>
      </c>
      <c r="S2" t="s">
        <v>713</v>
      </c>
      <c r="T2" t="s">
        <v>714</v>
      </c>
      <c r="U2" t="s">
        <v>715</v>
      </c>
      <c r="V2" t="s">
        <v>716</v>
      </c>
      <c r="W2" t="s">
        <v>717</v>
      </c>
      <c r="X2" t="s">
        <v>718</v>
      </c>
      <c r="Y2" t="s">
        <v>719</v>
      </c>
      <c r="Z2" t="s">
        <v>720</v>
      </c>
      <c r="AA2" t="s">
        <v>721</v>
      </c>
      <c r="AB2" t="s">
        <v>722</v>
      </c>
      <c r="AC2" t="s">
        <v>723</v>
      </c>
      <c r="AD2" t="s">
        <v>724</v>
      </c>
      <c r="AE2" t="s">
        <v>725</v>
      </c>
      <c r="AF2" t="s">
        <v>726</v>
      </c>
      <c r="AG2" t="s">
        <v>727</v>
      </c>
      <c r="AH2" t="s">
        <v>728</v>
      </c>
      <c r="AI2" t="s">
        <v>729</v>
      </c>
      <c r="AJ2" t="s">
        <v>730</v>
      </c>
      <c r="AK2" t="s">
        <v>731</v>
      </c>
      <c r="AL2" t="s">
        <v>732</v>
      </c>
      <c r="AM2" t="s">
        <v>733</v>
      </c>
      <c r="AN2" t="s">
        <v>734</v>
      </c>
      <c r="AO2" t="s">
        <v>735</v>
      </c>
      <c r="AP2" t="s">
        <v>736</v>
      </c>
      <c r="AQ2" t="s">
        <v>737</v>
      </c>
      <c r="AR2" t="s">
        <v>739</v>
      </c>
      <c r="AS2" t="s">
        <v>740</v>
      </c>
      <c r="AT2" t="s">
        <v>741</v>
      </c>
      <c r="AU2" t="s">
        <v>742</v>
      </c>
      <c r="AV2" t="s">
        <v>743</v>
      </c>
      <c r="AW2" t="s">
        <v>744</v>
      </c>
      <c r="AX2" t="s">
        <v>745</v>
      </c>
      <c r="AY2" t="s">
        <v>746</v>
      </c>
      <c r="AZ2" t="s">
        <v>747</v>
      </c>
      <c r="BA2" t="s">
        <v>748</v>
      </c>
      <c r="BB2" t="s">
        <v>749</v>
      </c>
      <c r="BC2" t="s">
        <v>750</v>
      </c>
      <c r="BD2" t="s">
        <v>751</v>
      </c>
    </row>
    <row r="3" spans="1:56" x14ac:dyDescent="0.25">
      <c r="A3" t="s">
        <v>2145</v>
      </c>
      <c r="B3">
        <v>37023</v>
      </c>
      <c r="C3">
        <v>2</v>
      </c>
      <c r="D3" t="s">
        <v>1488</v>
      </c>
      <c r="E3">
        <v>185</v>
      </c>
      <c r="F3">
        <v>1.7</v>
      </c>
      <c r="G3">
        <v>15</v>
      </c>
      <c r="H3">
        <v>1.64</v>
      </c>
      <c r="I3">
        <v>5</v>
      </c>
      <c r="J3" t="s">
        <v>753</v>
      </c>
      <c r="K3" t="s">
        <v>760</v>
      </c>
      <c r="L3" t="s">
        <v>760</v>
      </c>
      <c r="M3" t="s">
        <v>738</v>
      </c>
      <c r="N3" t="s">
        <v>760</v>
      </c>
      <c r="O3" t="s">
        <v>2352</v>
      </c>
      <c r="P3" t="s">
        <v>753</v>
      </c>
      <c r="Q3">
        <v>0</v>
      </c>
      <c r="R3" t="s">
        <v>753</v>
      </c>
      <c r="S3">
        <v>0</v>
      </c>
      <c r="T3" t="s">
        <v>753</v>
      </c>
      <c r="U3">
        <v>0</v>
      </c>
      <c r="V3" t="s">
        <v>753</v>
      </c>
      <c r="W3" t="s">
        <v>760</v>
      </c>
      <c r="X3">
        <v>0</v>
      </c>
      <c r="Y3" t="s">
        <v>753</v>
      </c>
      <c r="Z3">
        <v>0</v>
      </c>
      <c r="AA3" t="s">
        <v>753</v>
      </c>
      <c r="AB3">
        <v>0</v>
      </c>
      <c r="AC3">
        <v>4.8901000000000003</v>
      </c>
      <c r="AD3">
        <v>65.345399999999998</v>
      </c>
      <c r="AE3">
        <v>11.237500000000001</v>
      </c>
      <c r="AF3">
        <v>1150</v>
      </c>
      <c r="AG3">
        <v>142</v>
      </c>
      <c r="AH3">
        <v>126</v>
      </c>
      <c r="AI3">
        <v>110</v>
      </c>
      <c r="AJ3" t="s">
        <v>2146</v>
      </c>
      <c r="AK3">
        <v>5300097</v>
      </c>
      <c r="AL3">
        <v>53000411</v>
      </c>
      <c r="AM3">
        <v>53000410</v>
      </c>
      <c r="AN3">
        <v>735932</v>
      </c>
      <c r="AO3">
        <v>6174826</v>
      </c>
      <c r="AP3">
        <v>99</v>
      </c>
      <c r="AQ3">
        <v>99</v>
      </c>
      <c r="AR3" t="s">
        <v>758</v>
      </c>
      <c r="AS3" t="s">
        <v>762</v>
      </c>
      <c r="AT3">
        <v>1.7138</v>
      </c>
      <c r="AU3" t="s">
        <v>753</v>
      </c>
      <c r="AV3">
        <v>0.223</v>
      </c>
      <c r="AW3" t="s">
        <v>763</v>
      </c>
      <c r="AX3">
        <v>118.5526</v>
      </c>
      <c r="AY3" t="s">
        <v>753</v>
      </c>
      <c r="AZ3">
        <v>0</v>
      </c>
      <c r="BA3" t="s">
        <v>753</v>
      </c>
      <c r="BB3" t="s">
        <v>753</v>
      </c>
      <c r="BC3" t="s">
        <v>753</v>
      </c>
      <c r="BD3" t="s">
        <v>753</v>
      </c>
    </row>
    <row r="4" spans="1:56" x14ac:dyDescent="0.25">
      <c r="A4" t="s">
        <v>2147</v>
      </c>
      <c r="B4">
        <v>37024</v>
      </c>
      <c r="C4">
        <v>2</v>
      </c>
      <c r="D4" t="s">
        <v>1488</v>
      </c>
      <c r="E4">
        <v>185</v>
      </c>
      <c r="F4">
        <v>2.1</v>
      </c>
      <c r="G4">
        <v>15</v>
      </c>
      <c r="H4">
        <v>0.25</v>
      </c>
      <c r="I4">
        <v>0.5</v>
      </c>
      <c r="J4" t="s">
        <v>753</v>
      </c>
      <c r="K4" t="s">
        <v>762</v>
      </c>
      <c r="L4" t="s">
        <v>762</v>
      </c>
      <c r="M4" t="s">
        <v>738</v>
      </c>
      <c r="N4" t="s">
        <v>762</v>
      </c>
      <c r="O4" t="s">
        <v>2352</v>
      </c>
      <c r="P4" t="s">
        <v>753</v>
      </c>
      <c r="Q4">
        <v>0</v>
      </c>
      <c r="R4" t="s">
        <v>753</v>
      </c>
      <c r="S4">
        <v>0</v>
      </c>
      <c r="T4" t="s">
        <v>753</v>
      </c>
      <c r="U4">
        <v>0</v>
      </c>
      <c r="V4" t="s">
        <v>753</v>
      </c>
      <c r="W4" t="s">
        <v>762</v>
      </c>
      <c r="X4">
        <v>0</v>
      </c>
      <c r="Y4" t="s">
        <v>753</v>
      </c>
      <c r="Z4">
        <v>0</v>
      </c>
      <c r="AA4" t="s">
        <v>753</v>
      </c>
      <c r="AB4">
        <v>0</v>
      </c>
      <c r="AC4">
        <v>4.4966999999999997</v>
      </c>
      <c r="AD4">
        <v>61.595399999999998</v>
      </c>
      <c r="AE4">
        <v>11.2622</v>
      </c>
      <c r="AF4">
        <v>1150</v>
      </c>
      <c r="AG4">
        <v>142</v>
      </c>
      <c r="AH4">
        <v>126</v>
      </c>
      <c r="AI4">
        <v>110</v>
      </c>
      <c r="AJ4" t="s">
        <v>2148</v>
      </c>
      <c r="AK4">
        <v>5300098</v>
      </c>
      <c r="AL4">
        <v>53000413</v>
      </c>
      <c r="AM4">
        <v>53000412</v>
      </c>
      <c r="AN4">
        <v>735974</v>
      </c>
      <c r="AO4">
        <v>6175134</v>
      </c>
      <c r="AP4">
        <v>99</v>
      </c>
      <c r="AQ4">
        <v>99</v>
      </c>
      <c r="AR4" t="s">
        <v>758</v>
      </c>
      <c r="AS4">
        <v>0</v>
      </c>
      <c r="AT4">
        <v>1.675</v>
      </c>
      <c r="AU4" t="s">
        <v>753</v>
      </c>
      <c r="AV4">
        <v>0.1174</v>
      </c>
      <c r="AW4" t="s">
        <v>753</v>
      </c>
      <c r="AX4">
        <v>111.65130000000001</v>
      </c>
      <c r="AY4" t="s">
        <v>753</v>
      </c>
      <c r="AZ4">
        <v>0</v>
      </c>
      <c r="BA4" t="s">
        <v>753</v>
      </c>
      <c r="BB4" t="s">
        <v>753</v>
      </c>
      <c r="BC4" t="s">
        <v>753</v>
      </c>
      <c r="BD4" t="s">
        <v>753</v>
      </c>
    </row>
    <row r="5" spans="1:56" x14ac:dyDescent="0.25">
      <c r="A5" t="s">
        <v>683</v>
      </c>
      <c r="B5">
        <v>6237</v>
      </c>
      <c r="C5">
        <v>2</v>
      </c>
      <c r="D5" t="s">
        <v>1541</v>
      </c>
      <c r="E5">
        <v>330</v>
      </c>
      <c r="F5">
        <v>3.7</v>
      </c>
      <c r="G5">
        <v>15</v>
      </c>
      <c r="H5">
        <v>0.45</v>
      </c>
      <c r="I5">
        <v>0.9</v>
      </c>
      <c r="J5" t="s">
        <v>753</v>
      </c>
      <c r="K5" t="s">
        <v>787</v>
      </c>
      <c r="L5" t="s">
        <v>787</v>
      </c>
      <c r="M5" t="s">
        <v>738</v>
      </c>
      <c r="N5" t="s">
        <v>787</v>
      </c>
      <c r="O5" t="s">
        <v>2352</v>
      </c>
      <c r="P5" t="s">
        <v>753</v>
      </c>
      <c r="Q5">
        <v>0</v>
      </c>
      <c r="R5" t="s">
        <v>753</v>
      </c>
      <c r="S5">
        <v>0</v>
      </c>
      <c r="T5" t="s">
        <v>753</v>
      </c>
      <c r="U5">
        <v>0</v>
      </c>
      <c r="V5" t="s">
        <v>753</v>
      </c>
      <c r="W5" t="s">
        <v>787</v>
      </c>
      <c r="X5">
        <v>0</v>
      </c>
      <c r="Y5" t="s">
        <v>753</v>
      </c>
      <c r="Z5">
        <v>0</v>
      </c>
      <c r="AA5" t="s">
        <v>753</v>
      </c>
      <c r="AB5">
        <v>0</v>
      </c>
      <c r="AC5">
        <v>6.4775999999999998</v>
      </c>
      <c r="AD5">
        <v>106.20399999999999</v>
      </c>
      <c r="AE5">
        <v>3.2869000000000002</v>
      </c>
      <c r="AF5">
        <v>3150</v>
      </c>
      <c r="AG5">
        <v>162</v>
      </c>
      <c r="AH5">
        <v>143</v>
      </c>
      <c r="AI5">
        <v>95</v>
      </c>
      <c r="AJ5" t="s">
        <v>1990</v>
      </c>
      <c r="AK5">
        <v>5400057</v>
      </c>
      <c r="AL5">
        <v>54000470</v>
      </c>
      <c r="AM5">
        <v>54000066</v>
      </c>
      <c r="AN5">
        <v>643373</v>
      </c>
      <c r="AO5">
        <v>6123127</v>
      </c>
      <c r="AP5">
        <v>99</v>
      </c>
      <c r="AQ5">
        <v>99</v>
      </c>
      <c r="AR5" t="s">
        <v>758</v>
      </c>
      <c r="AS5" t="s">
        <v>753</v>
      </c>
      <c r="AT5">
        <v>4.7868000000000004</v>
      </c>
      <c r="AU5" t="s">
        <v>763</v>
      </c>
      <c r="AV5">
        <v>0.80579999999999996</v>
      </c>
      <c r="AW5" t="s">
        <v>763</v>
      </c>
      <c r="AX5">
        <v>77.902000000000001</v>
      </c>
      <c r="AY5" t="s">
        <v>753</v>
      </c>
      <c r="AZ5">
        <v>0</v>
      </c>
      <c r="BA5" t="s">
        <v>753</v>
      </c>
      <c r="BB5" t="s">
        <v>753</v>
      </c>
      <c r="BC5" t="s">
        <v>753</v>
      </c>
      <c r="BD5" t="s">
        <v>753</v>
      </c>
    </row>
    <row r="6" spans="1:56" x14ac:dyDescent="0.25">
      <c r="A6" t="s">
        <v>448</v>
      </c>
      <c r="B6">
        <v>915</v>
      </c>
      <c r="C6">
        <v>2</v>
      </c>
      <c r="D6" t="s">
        <v>1611</v>
      </c>
      <c r="E6">
        <v>390</v>
      </c>
      <c r="F6">
        <v>2.2000000000000002</v>
      </c>
      <c r="G6">
        <v>10</v>
      </c>
      <c r="H6">
        <v>7.33</v>
      </c>
      <c r="I6">
        <v>18.5</v>
      </c>
      <c r="J6" t="s">
        <v>753</v>
      </c>
      <c r="K6" t="s">
        <v>760</v>
      </c>
      <c r="L6" t="s">
        <v>760</v>
      </c>
      <c r="M6" t="s">
        <v>738</v>
      </c>
      <c r="N6" t="s">
        <v>755</v>
      </c>
      <c r="O6" t="s">
        <v>2352</v>
      </c>
      <c r="P6" t="s">
        <v>753</v>
      </c>
      <c r="Q6" t="s">
        <v>760</v>
      </c>
      <c r="R6" t="s">
        <v>753</v>
      </c>
      <c r="S6" t="s">
        <v>760</v>
      </c>
      <c r="T6" t="s">
        <v>753</v>
      </c>
      <c r="U6">
        <v>0</v>
      </c>
      <c r="V6" t="s">
        <v>753</v>
      </c>
      <c r="W6" t="s">
        <v>755</v>
      </c>
      <c r="X6">
        <v>0</v>
      </c>
      <c r="Y6" t="s">
        <v>753</v>
      </c>
      <c r="Z6">
        <v>0</v>
      </c>
      <c r="AA6" t="s">
        <v>753</v>
      </c>
      <c r="AB6">
        <v>0</v>
      </c>
      <c r="AC6">
        <v>3.7223999999999999</v>
      </c>
      <c r="AD6">
        <v>13.0549</v>
      </c>
      <c r="AE6" t="s">
        <v>1477</v>
      </c>
      <c r="AF6">
        <v>3150</v>
      </c>
      <c r="AG6">
        <v>171</v>
      </c>
      <c r="AH6">
        <v>150</v>
      </c>
      <c r="AI6">
        <v>90</v>
      </c>
      <c r="AJ6" t="s">
        <v>1667</v>
      </c>
      <c r="AK6">
        <v>6000001</v>
      </c>
      <c r="AL6">
        <v>60000193</v>
      </c>
      <c r="AM6">
        <v>60000043</v>
      </c>
      <c r="AN6">
        <v>725683</v>
      </c>
      <c r="AO6">
        <v>6098241</v>
      </c>
      <c r="AP6">
        <v>725683</v>
      </c>
      <c r="AQ6">
        <v>6098241</v>
      </c>
      <c r="AR6" t="s">
        <v>758</v>
      </c>
      <c r="AS6" t="s">
        <v>753</v>
      </c>
      <c r="AT6">
        <v>0.64149999999999996</v>
      </c>
      <c r="AU6" t="s">
        <v>753</v>
      </c>
      <c r="AV6">
        <v>1.7299999999999999E-2</v>
      </c>
      <c r="AW6" t="s">
        <v>755</v>
      </c>
      <c r="AX6">
        <v>104.3754</v>
      </c>
      <c r="AY6" t="s">
        <v>753</v>
      </c>
      <c r="AZ6">
        <v>0</v>
      </c>
      <c r="BA6" t="s">
        <v>753</v>
      </c>
      <c r="BB6" t="s">
        <v>753</v>
      </c>
      <c r="BC6" t="s">
        <v>753</v>
      </c>
      <c r="BD6" t="s">
        <v>753</v>
      </c>
    </row>
    <row r="7" spans="1:56" x14ac:dyDescent="0.25">
      <c r="A7" t="s">
        <v>1932</v>
      </c>
      <c r="B7">
        <v>2404</v>
      </c>
      <c r="C7">
        <v>2</v>
      </c>
      <c r="D7" t="s">
        <v>1577</v>
      </c>
      <c r="E7">
        <v>155</v>
      </c>
      <c r="F7">
        <v>7.2</v>
      </c>
      <c r="G7">
        <v>17</v>
      </c>
      <c r="H7" t="s">
        <v>1477</v>
      </c>
      <c r="I7" t="s">
        <v>1477</v>
      </c>
      <c r="J7" t="s">
        <v>753</v>
      </c>
      <c r="K7" t="s">
        <v>1477</v>
      </c>
      <c r="L7" t="s">
        <v>1477</v>
      </c>
      <c r="M7">
        <v>0</v>
      </c>
      <c r="N7">
        <v>0</v>
      </c>
      <c r="O7" t="s">
        <v>2352</v>
      </c>
      <c r="P7" t="s">
        <v>753</v>
      </c>
      <c r="Q7">
        <v>0</v>
      </c>
      <c r="R7" t="s">
        <v>753</v>
      </c>
      <c r="S7">
        <v>0</v>
      </c>
      <c r="T7" t="s">
        <v>753</v>
      </c>
      <c r="U7">
        <v>0</v>
      </c>
      <c r="V7" t="s">
        <v>753</v>
      </c>
      <c r="W7">
        <v>0</v>
      </c>
      <c r="X7">
        <v>0</v>
      </c>
      <c r="Y7" t="s">
        <v>753</v>
      </c>
      <c r="Z7">
        <v>0</v>
      </c>
      <c r="AA7" t="s">
        <v>753</v>
      </c>
      <c r="AB7">
        <v>0</v>
      </c>
      <c r="AC7" t="s">
        <v>1477</v>
      </c>
      <c r="AD7" t="s">
        <v>1477</v>
      </c>
      <c r="AE7" t="s">
        <v>1477</v>
      </c>
      <c r="AF7">
        <v>0</v>
      </c>
      <c r="AG7">
        <v>143</v>
      </c>
      <c r="AH7">
        <v>127</v>
      </c>
      <c r="AI7">
        <v>111</v>
      </c>
      <c r="AJ7" t="s">
        <v>1138</v>
      </c>
      <c r="AK7" t="s">
        <v>1138</v>
      </c>
      <c r="AL7" t="s">
        <v>1138</v>
      </c>
      <c r="AM7" t="s">
        <v>1138</v>
      </c>
      <c r="AN7">
        <v>99</v>
      </c>
      <c r="AO7">
        <v>99</v>
      </c>
      <c r="AP7">
        <v>99</v>
      </c>
      <c r="AQ7">
        <v>99</v>
      </c>
      <c r="AR7" t="s">
        <v>1744</v>
      </c>
      <c r="AS7">
        <v>0</v>
      </c>
      <c r="AT7" t="s">
        <v>1477</v>
      </c>
      <c r="AU7">
        <v>0</v>
      </c>
      <c r="AV7" t="s">
        <v>1477</v>
      </c>
      <c r="AW7">
        <v>0</v>
      </c>
      <c r="AX7" t="s">
        <v>1477</v>
      </c>
      <c r="AY7">
        <v>0</v>
      </c>
      <c r="AZ7">
        <v>0</v>
      </c>
      <c r="BA7" t="s">
        <v>753</v>
      </c>
      <c r="BB7" t="s">
        <v>753</v>
      </c>
      <c r="BC7" t="s">
        <v>753</v>
      </c>
      <c r="BD7" t="s">
        <v>753</v>
      </c>
    </row>
    <row r="8" spans="1:56" x14ac:dyDescent="0.25">
      <c r="A8" t="s">
        <v>1914</v>
      </c>
      <c r="B8">
        <v>2303</v>
      </c>
      <c r="C8">
        <v>2</v>
      </c>
      <c r="D8" t="s">
        <v>1488</v>
      </c>
      <c r="E8">
        <v>230</v>
      </c>
      <c r="F8">
        <v>3.5</v>
      </c>
      <c r="G8">
        <v>10</v>
      </c>
      <c r="H8">
        <v>3.1</v>
      </c>
      <c r="I8">
        <v>6</v>
      </c>
      <c r="J8" t="s">
        <v>753</v>
      </c>
      <c r="K8" t="s">
        <v>760</v>
      </c>
      <c r="L8" t="s">
        <v>760</v>
      </c>
      <c r="M8" t="s">
        <v>738</v>
      </c>
      <c r="N8" t="s">
        <v>760</v>
      </c>
      <c r="O8" t="s">
        <v>2352</v>
      </c>
      <c r="P8" t="s">
        <v>753</v>
      </c>
      <c r="Q8" t="s">
        <v>762</v>
      </c>
      <c r="R8" t="s">
        <v>753</v>
      </c>
      <c r="S8" t="s">
        <v>762</v>
      </c>
      <c r="T8" t="s">
        <v>753</v>
      </c>
      <c r="U8">
        <v>0</v>
      </c>
      <c r="V8" t="s">
        <v>753</v>
      </c>
      <c r="W8" t="s">
        <v>760</v>
      </c>
      <c r="X8">
        <v>0</v>
      </c>
      <c r="Y8" t="s">
        <v>753</v>
      </c>
      <c r="Z8">
        <v>0</v>
      </c>
      <c r="AA8" t="s">
        <v>753</v>
      </c>
      <c r="AB8">
        <v>0</v>
      </c>
      <c r="AC8">
        <v>0.30990000000000001</v>
      </c>
      <c r="AD8">
        <v>31.697399999999998</v>
      </c>
      <c r="AE8" t="s">
        <v>1477</v>
      </c>
      <c r="AF8">
        <v>3160</v>
      </c>
      <c r="AG8">
        <v>258</v>
      </c>
      <c r="AH8">
        <v>267</v>
      </c>
      <c r="AI8">
        <v>0</v>
      </c>
      <c r="AJ8" t="s">
        <v>1915</v>
      </c>
      <c r="AK8">
        <v>5000045</v>
      </c>
      <c r="AL8">
        <v>50000422</v>
      </c>
      <c r="AM8">
        <v>50000114</v>
      </c>
      <c r="AN8">
        <v>718079</v>
      </c>
      <c r="AO8">
        <v>6193973</v>
      </c>
      <c r="AP8">
        <v>718079</v>
      </c>
      <c r="AQ8">
        <v>6193973</v>
      </c>
      <c r="AR8" t="s">
        <v>1744</v>
      </c>
      <c r="AS8" t="s">
        <v>762</v>
      </c>
      <c r="AT8">
        <v>1.0373000000000001</v>
      </c>
      <c r="AU8" t="s">
        <v>763</v>
      </c>
      <c r="AV8">
        <v>3.5799999999999998E-2</v>
      </c>
      <c r="AW8" t="s">
        <v>763</v>
      </c>
      <c r="AX8">
        <v>104.75</v>
      </c>
      <c r="AY8" t="s">
        <v>753</v>
      </c>
      <c r="AZ8">
        <v>0</v>
      </c>
      <c r="BA8" t="s">
        <v>753</v>
      </c>
      <c r="BB8" t="s">
        <v>753</v>
      </c>
      <c r="BC8" t="s">
        <v>753</v>
      </c>
      <c r="BD8" t="s">
        <v>753</v>
      </c>
    </row>
    <row r="9" spans="1:56" x14ac:dyDescent="0.25">
      <c r="A9" t="s">
        <v>999</v>
      </c>
      <c r="B9">
        <v>247</v>
      </c>
      <c r="C9">
        <v>1</v>
      </c>
      <c r="D9" t="s">
        <v>998</v>
      </c>
      <c r="E9">
        <v>787</v>
      </c>
      <c r="F9">
        <v>346.7</v>
      </c>
      <c r="G9">
        <v>11</v>
      </c>
      <c r="H9">
        <v>0.27</v>
      </c>
      <c r="I9">
        <v>1.4</v>
      </c>
      <c r="J9" t="s">
        <v>753</v>
      </c>
      <c r="K9" t="s">
        <v>762</v>
      </c>
      <c r="L9" t="s">
        <v>762</v>
      </c>
      <c r="M9" t="s">
        <v>738</v>
      </c>
      <c r="N9" t="s">
        <v>753</v>
      </c>
      <c r="O9" t="s">
        <v>2352</v>
      </c>
      <c r="P9" t="s">
        <v>753</v>
      </c>
      <c r="Q9">
        <v>0</v>
      </c>
      <c r="R9" t="s">
        <v>753</v>
      </c>
      <c r="S9">
        <v>0</v>
      </c>
      <c r="T9" t="s">
        <v>753</v>
      </c>
      <c r="U9">
        <v>0</v>
      </c>
      <c r="V9" t="s">
        <v>753</v>
      </c>
      <c r="W9" t="s">
        <v>753</v>
      </c>
      <c r="X9">
        <v>0</v>
      </c>
      <c r="Y9" t="s">
        <v>753</v>
      </c>
      <c r="Z9">
        <v>0</v>
      </c>
      <c r="AA9" t="s">
        <v>753</v>
      </c>
      <c r="AB9">
        <v>0</v>
      </c>
      <c r="AC9">
        <v>2.9600499999999998</v>
      </c>
      <c r="AD9">
        <v>30.1875</v>
      </c>
      <c r="AE9">
        <v>7.7682500000000001</v>
      </c>
      <c r="AF9">
        <v>0</v>
      </c>
      <c r="AG9">
        <v>28</v>
      </c>
      <c r="AH9">
        <v>28</v>
      </c>
      <c r="AI9">
        <v>23</v>
      </c>
      <c r="AJ9" t="s">
        <v>1000</v>
      </c>
      <c r="AK9">
        <v>900005</v>
      </c>
      <c r="AL9">
        <v>9000290</v>
      </c>
      <c r="AM9">
        <v>9000009</v>
      </c>
      <c r="AN9">
        <v>453719</v>
      </c>
      <c r="AO9">
        <v>6285942</v>
      </c>
      <c r="AP9">
        <v>453815</v>
      </c>
      <c r="AQ9">
        <v>6286216</v>
      </c>
      <c r="AR9" t="s">
        <v>758</v>
      </c>
      <c r="AS9" t="s">
        <v>762</v>
      </c>
      <c r="AT9">
        <v>2.0688</v>
      </c>
      <c r="AU9" t="s">
        <v>763</v>
      </c>
      <c r="AV9">
        <v>0.1008</v>
      </c>
      <c r="AW9" t="s">
        <v>753</v>
      </c>
      <c r="AX9">
        <v>117.86615</v>
      </c>
      <c r="AY9" t="s">
        <v>753</v>
      </c>
      <c r="AZ9">
        <v>0</v>
      </c>
      <c r="BA9" t="s">
        <v>753</v>
      </c>
      <c r="BB9" t="s">
        <v>753</v>
      </c>
      <c r="BC9" t="s">
        <v>753</v>
      </c>
      <c r="BD9" t="s">
        <v>753</v>
      </c>
    </row>
    <row r="10" spans="1:56" x14ac:dyDescent="0.25">
      <c r="A10" t="s">
        <v>1378</v>
      </c>
      <c r="B10">
        <v>580</v>
      </c>
      <c r="C10">
        <v>1</v>
      </c>
      <c r="D10" t="s">
        <v>1377</v>
      </c>
      <c r="E10">
        <v>706</v>
      </c>
      <c r="F10">
        <v>1.6</v>
      </c>
      <c r="G10">
        <v>9</v>
      </c>
      <c r="H10">
        <v>0.69</v>
      </c>
      <c r="I10">
        <v>1.1000000000000001</v>
      </c>
      <c r="J10" t="s">
        <v>753</v>
      </c>
      <c r="K10" t="s">
        <v>787</v>
      </c>
      <c r="L10" t="s">
        <v>787</v>
      </c>
      <c r="M10" t="s">
        <v>738</v>
      </c>
      <c r="N10" t="s">
        <v>787</v>
      </c>
      <c r="O10" t="s">
        <v>2352</v>
      </c>
      <c r="P10" t="s">
        <v>753</v>
      </c>
      <c r="Q10" t="s">
        <v>787</v>
      </c>
      <c r="R10" t="s">
        <v>753</v>
      </c>
      <c r="S10" t="s">
        <v>787</v>
      </c>
      <c r="T10" t="s">
        <v>753</v>
      </c>
      <c r="U10">
        <v>0</v>
      </c>
      <c r="V10" t="s">
        <v>753</v>
      </c>
      <c r="W10" t="s">
        <v>787</v>
      </c>
      <c r="X10">
        <v>0</v>
      </c>
      <c r="Y10" t="s">
        <v>753</v>
      </c>
      <c r="Z10">
        <v>0</v>
      </c>
      <c r="AA10" t="s">
        <v>753</v>
      </c>
      <c r="AB10">
        <v>0</v>
      </c>
      <c r="AC10">
        <v>1.7104999999999999</v>
      </c>
      <c r="AD10">
        <v>26.345400000000001</v>
      </c>
      <c r="AE10">
        <v>0.1</v>
      </c>
      <c r="AF10">
        <v>3150</v>
      </c>
      <c r="AG10">
        <v>227</v>
      </c>
      <c r="AH10">
        <v>186</v>
      </c>
      <c r="AI10">
        <v>0</v>
      </c>
      <c r="AJ10" t="s">
        <v>1379</v>
      </c>
      <c r="AK10">
        <v>2300012</v>
      </c>
      <c r="AL10">
        <v>23000237</v>
      </c>
      <c r="AM10">
        <v>23000020</v>
      </c>
      <c r="AN10">
        <v>594424</v>
      </c>
      <c r="AO10">
        <v>6232788</v>
      </c>
      <c r="AP10">
        <v>594424</v>
      </c>
      <c r="AQ10">
        <v>6232788</v>
      </c>
      <c r="AR10" t="s">
        <v>758</v>
      </c>
      <c r="AS10" t="s">
        <v>762</v>
      </c>
      <c r="AT10">
        <v>5.6938000000000004</v>
      </c>
      <c r="AU10" t="s">
        <v>763</v>
      </c>
      <c r="AV10">
        <v>0.62219999999999998</v>
      </c>
      <c r="AW10" t="s">
        <v>763</v>
      </c>
      <c r="AX10">
        <v>149.06450000000001</v>
      </c>
      <c r="AY10" t="s">
        <v>753</v>
      </c>
      <c r="AZ10">
        <v>0</v>
      </c>
      <c r="BA10" t="s">
        <v>753</v>
      </c>
      <c r="BB10" t="s">
        <v>753</v>
      </c>
      <c r="BC10" t="s">
        <v>753</v>
      </c>
      <c r="BD10" t="s">
        <v>753</v>
      </c>
    </row>
    <row r="11" spans="1:56" x14ac:dyDescent="0.25">
      <c r="A11" t="s">
        <v>25</v>
      </c>
      <c r="B11">
        <v>93</v>
      </c>
      <c r="C11">
        <v>1</v>
      </c>
      <c r="D11" t="s">
        <v>863</v>
      </c>
      <c r="E11">
        <v>580</v>
      </c>
      <c r="F11">
        <v>10.8</v>
      </c>
      <c r="G11">
        <v>10</v>
      </c>
      <c r="H11">
        <v>3.6</v>
      </c>
      <c r="I11">
        <v>7.8</v>
      </c>
      <c r="J11" t="s">
        <v>753</v>
      </c>
      <c r="K11" t="s">
        <v>760</v>
      </c>
      <c r="L11" t="s">
        <v>760</v>
      </c>
      <c r="M11" t="s">
        <v>738</v>
      </c>
      <c r="N11" t="s">
        <v>762</v>
      </c>
      <c r="O11" t="s">
        <v>753</v>
      </c>
      <c r="P11" t="s">
        <v>753</v>
      </c>
      <c r="Q11" t="s">
        <v>762</v>
      </c>
      <c r="R11" t="s">
        <v>753</v>
      </c>
      <c r="S11" t="s">
        <v>762</v>
      </c>
      <c r="T11" t="s">
        <v>753</v>
      </c>
      <c r="U11">
        <v>0</v>
      </c>
      <c r="V11" t="s">
        <v>753</v>
      </c>
      <c r="W11" t="s">
        <v>762</v>
      </c>
      <c r="X11">
        <v>0</v>
      </c>
      <c r="Y11" t="s">
        <v>753</v>
      </c>
      <c r="Z11" t="s">
        <v>760</v>
      </c>
      <c r="AA11" t="s">
        <v>753</v>
      </c>
      <c r="AB11">
        <v>0</v>
      </c>
      <c r="AC11">
        <v>2.2528000000000001</v>
      </c>
      <c r="AD11">
        <v>22.432633333333332</v>
      </c>
      <c r="AE11" t="s">
        <v>1477</v>
      </c>
      <c r="AF11">
        <v>3100</v>
      </c>
      <c r="AG11">
        <v>0</v>
      </c>
      <c r="AH11">
        <v>0</v>
      </c>
      <c r="AI11">
        <v>0</v>
      </c>
      <c r="AJ11" t="s">
        <v>864</v>
      </c>
      <c r="AK11">
        <v>4100001</v>
      </c>
      <c r="AL11">
        <v>41000143</v>
      </c>
      <c r="AM11">
        <v>41000001</v>
      </c>
      <c r="AN11">
        <v>529690</v>
      </c>
      <c r="AO11">
        <v>6095870</v>
      </c>
      <c r="AP11">
        <v>529690</v>
      </c>
      <c r="AQ11">
        <v>6095870</v>
      </c>
      <c r="AR11" t="s">
        <v>758</v>
      </c>
      <c r="AS11" t="s">
        <v>753</v>
      </c>
      <c r="AT11">
        <v>1.2355666666666665</v>
      </c>
      <c r="AU11" t="s">
        <v>763</v>
      </c>
      <c r="AV11">
        <v>0.2091666666666667</v>
      </c>
      <c r="AW11" t="s">
        <v>763</v>
      </c>
      <c r="AX11">
        <v>104.08423333333333</v>
      </c>
      <c r="AY11" t="s">
        <v>753</v>
      </c>
      <c r="AZ11">
        <v>0</v>
      </c>
      <c r="BA11" t="s">
        <v>753</v>
      </c>
      <c r="BB11" t="s">
        <v>753</v>
      </c>
      <c r="BC11" t="s">
        <v>753</v>
      </c>
      <c r="BD11" t="s">
        <v>753</v>
      </c>
    </row>
    <row r="12" spans="1:56" x14ac:dyDescent="0.25">
      <c r="A12" t="s">
        <v>1870</v>
      </c>
      <c r="B12">
        <v>1807</v>
      </c>
      <c r="C12">
        <v>1</v>
      </c>
      <c r="D12" t="s">
        <v>941</v>
      </c>
      <c r="E12">
        <v>760</v>
      </c>
      <c r="F12">
        <v>1.5</v>
      </c>
      <c r="G12">
        <v>13</v>
      </c>
      <c r="H12">
        <v>0.25</v>
      </c>
      <c r="I12">
        <v>0.5</v>
      </c>
      <c r="J12" t="s">
        <v>753</v>
      </c>
      <c r="K12" t="s">
        <v>1477</v>
      </c>
      <c r="L12" t="s">
        <v>1477</v>
      </c>
      <c r="M12">
        <v>0</v>
      </c>
      <c r="N12">
        <v>0</v>
      </c>
      <c r="O12" t="s">
        <v>2352</v>
      </c>
      <c r="P12" t="s">
        <v>753</v>
      </c>
      <c r="Q12">
        <v>0</v>
      </c>
      <c r="R12" t="s">
        <v>753</v>
      </c>
      <c r="S12">
        <v>0</v>
      </c>
      <c r="T12" t="s">
        <v>753</v>
      </c>
      <c r="U12">
        <v>0</v>
      </c>
      <c r="V12" t="s">
        <v>753</v>
      </c>
      <c r="W12">
        <v>0</v>
      </c>
      <c r="X12">
        <v>0</v>
      </c>
      <c r="Y12" t="s">
        <v>753</v>
      </c>
      <c r="Z12">
        <v>0</v>
      </c>
      <c r="AA12" t="s">
        <v>753</v>
      </c>
      <c r="AB12">
        <v>0</v>
      </c>
      <c r="AC12">
        <v>1</v>
      </c>
      <c r="AD12">
        <v>98.2</v>
      </c>
      <c r="AE12" t="s">
        <v>1477</v>
      </c>
      <c r="AF12">
        <v>3130</v>
      </c>
      <c r="AG12">
        <v>68</v>
      </c>
      <c r="AH12">
        <v>61</v>
      </c>
      <c r="AI12">
        <v>118</v>
      </c>
      <c r="AJ12" t="s">
        <v>1871</v>
      </c>
      <c r="AK12">
        <v>2500573</v>
      </c>
      <c r="AL12">
        <v>25003316</v>
      </c>
      <c r="AM12">
        <v>25003315</v>
      </c>
      <c r="AN12">
        <v>473180</v>
      </c>
      <c r="AO12">
        <v>6198996</v>
      </c>
      <c r="AP12">
        <v>99</v>
      </c>
      <c r="AQ12">
        <v>99</v>
      </c>
      <c r="AR12" t="s">
        <v>1744</v>
      </c>
      <c r="AS12">
        <v>0</v>
      </c>
      <c r="AT12" t="s">
        <v>1477</v>
      </c>
      <c r="AU12">
        <v>0</v>
      </c>
      <c r="AV12" t="s">
        <v>1477</v>
      </c>
      <c r="AW12">
        <v>0</v>
      </c>
      <c r="AX12" t="s">
        <v>1477</v>
      </c>
      <c r="AY12">
        <v>0</v>
      </c>
      <c r="AZ12">
        <v>0</v>
      </c>
      <c r="BA12" t="s">
        <v>753</v>
      </c>
      <c r="BB12" t="s">
        <v>753</v>
      </c>
      <c r="BC12" t="s">
        <v>753</v>
      </c>
      <c r="BD12" t="s">
        <v>753</v>
      </c>
    </row>
    <row r="13" spans="1:56" x14ac:dyDescent="0.25">
      <c r="A13" t="s">
        <v>180</v>
      </c>
      <c r="B13">
        <v>446</v>
      </c>
      <c r="C13">
        <v>1</v>
      </c>
      <c r="D13" t="s">
        <v>975</v>
      </c>
      <c r="E13">
        <v>740</v>
      </c>
      <c r="F13">
        <v>40.200000000000003</v>
      </c>
      <c r="G13">
        <v>9</v>
      </c>
      <c r="H13">
        <v>1.32</v>
      </c>
      <c r="I13">
        <v>2.2999999999999998</v>
      </c>
      <c r="J13" t="s">
        <v>753</v>
      </c>
      <c r="K13" t="s">
        <v>762</v>
      </c>
      <c r="L13" t="s">
        <v>762</v>
      </c>
      <c r="M13" t="s">
        <v>738</v>
      </c>
      <c r="N13" t="s">
        <v>762</v>
      </c>
      <c r="O13" t="s">
        <v>2352</v>
      </c>
      <c r="P13" t="s">
        <v>753</v>
      </c>
      <c r="Q13" t="s">
        <v>762</v>
      </c>
      <c r="R13" t="s">
        <v>753</v>
      </c>
      <c r="S13" t="s">
        <v>762</v>
      </c>
      <c r="T13" t="s">
        <v>753</v>
      </c>
      <c r="U13">
        <v>0</v>
      </c>
      <c r="V13" t="s">
        <v>753</v>
      </c>
      <c r="W13" t="s">
        <v>762</v>
      </c>
      <c r="X13">
        <v>0</v>
      </c>
      <c r="Y13" t="s">
        <v>753</v>
      </c>
      <c r="Z13">
        <v>0</v>
      </c>
      <c r="AA13" t="s">
        <v>753</v>
      </c>
      <c r="AB13">
        <v>0</v>
      </c>
      <c r="AC13">
        <v>1.70675</v>
      </c>
      <c r="AD13">
        <v>26.208849999999998</v>
      </c>
      <c r="AE13" t="s">
        <v>1477</v>
      </c>
      <c r="AF13">
        <v>3150</v>
      </c>
      <c r="AG13">
        <v>0</v>
      </c>
      <c r="AH13">
        <v>0</v>
      </c>
      <c r="AI13">
        <v>0</v>
      </c>
      <c r="AJ13" t="s">
        <v>1251</v>
      </c>
      <c r="AK13">
        <v>2100291</v>
      </c>
      <c r="AL13">
        <v>21006080</v>
      </c>
      <c r="AM13">
        <v>21000322</v>
      </c>
      <c r="AN13">
        <v>536842</v>
      </c>
      <c r="AO13">
        <v>6236011</v>
      </c>
      <c r="AP13">
        <v>536919</v>
      </c>
      <c r="AQ13">
        <v>6235993</v>
      </c>
      <c r="AR13" t="s">
        <v>758</v>
      </c>
      <c r="AS13" t="s">
        <v>753</v>
      </c>
      <c r="AT13">
        <v>1.1718</v>
      </c>
      <c r="AU13" t="s">
        <v>753</v>
      </c>
      <c r="AV13">
        <v>6.5799999999999997E-2</v>
      </c>
      <c r="AW13" t="s">
        <v>753</v>
      </c>
      <c r="AX13">
        <v>116.5633</v>
      </c>
      <c r="AY13" t="s">
        <v>753</v>
      </c>
      <c r="AZ13" t="s">
        <v>790</v>
      </c>
      <c r="BA13" t="s">
        <v>753</v>
      </c>
      <c r="BB13" t="s">
        <v>753</v>
      </c>
      <c r="BC13" t="s">
        <v>753</v>
      </c>
      <c r="BD13" t="s">
        <v>753</v>
      </c>
    </row>
    <row r="14" spans="1:56" x14ac:dyDescent="0.25">
      <c r="A14" t="s">
        <v>181</v>
      </c>
      <c r="B14">
        <v>447</v>
      </c>
      <c r="C14">
        <v>1</v>
      </c>
      <c r="D14" t="s">
        <v>975</v>
      </c>
      <c r="E14">
        <v>740</v>
      </c>
      <c r="F14">
        <v>6.4</v>
      </c>
      <c r="G14">
        <v>9</v>
      </c>
      <c r="H14">
        <v>1.03</v>
      </c>
      <c r="I14">
        <v>2.2000000000000002</v>
      </c>
      <c r="J14" t="s">
        <v>753</v>
      </c>
      <c r="K14" t="s">
        <v>753</v>
      </c>
      <c r="L14" t="s">
        <v>753</v>
      </c>
      <c r="M14" t="s">
        <v>754</v>
      </c>
      <c r="N14" t="s">
        <v>753</v>
      </c>
      <c r="O14" t="s">
        <v>2352</v>
      </c>
      <c r="P14" t="s">
        <v>753</v>
      </c>
      <c r="Q14" t="s">
        <v>753</v>
      </c>
      <c r="R14" t="s">
        <v>753</v>
      </c>
      <c r="S14" t="s">
        <v>753</v>
      </c>
      <c r="T14" t="s">
        <v>753</v>
      </c>
      <c r="U14">
        <v>0</v>
      </c>
      <c r="V14" t="s">
        <v>753</v>
      </c>
      <c r="W14" t="s">
        <v>753</v>
      </c>
      <c r="X14">
        <v>0</v>
      </c>
      <c r="Y14" t="s">
        <v>753</v>
      </c>
      <c r="Z14">
        <v>0</v>
      </c>
      <c r="AA14" t="s">
        <v>753</v>
      </c>
      <c r="AB14">
        <v>0</v>
      </c>
      <c r="AC14">
        <v>1.7079</v>
      </c>
      <c r="AD14">
        <v>28.2072</v>
      </c>
      <c r="AE14" t="s">
        <v>1477</v>
      </c>
      <c r="AF14">
        <v>3150</v>
      </c>
      <c r="AG14">
        <v>0</v>
      </c>
      <c r="AH14">
        <v>0</v>
      </c>
      <c r="AI14">
        <v>0</v>
      </c>
      <c r="AJ14" t="s">
        <v>1252</v>
      </c>
      <c r="AK14">
        <v>2100593</v>
      </c>
      <c r="AL14">
        <v>21002658</v>
      </c>
      <c r="AM14">
        <v>21000976</v>
      </c>
      <c r="AN14">
        <v>539029</v>
      </c>
      <c r="AO14">
        <v>6236138</v>
      </c>
      <c r="AP14">
        <v>538949</v>
      </c>
      <c r="AQ14">
        <v>6236013</v>
      </c>
      <c r="AR14" t="s">
        <v>758</v>
      </c>
      <c r="AS14" t="s">
        <v>755</v>
      </c>
      <c r="AT14">
        <v>1.0311999999999999</v>
      </c>
      <c r="AU14" t="s">
        <v>755</v>
      </c>
      <c r="AV14">
        <v>7.8E-2</v>
      </c>
      <c r="AW14" t="s">
        <v>753</v>
      </c>
      <c r="AX14">
        <v>100.20699999999999</v>
      </c>
      <c r="AY14" t="s">
        <v>753</v>
      </c>
      <c r="AZ14">
        <v>0</v>
      </c>
      <c r="BA14" t="s">
        <v>753</v>
      </c>
      <c r="BB14" t="s">
        <v>753</v>
      </c>
      <c r="BC14" t="s">
        <v>753</v>
      </c>
      <c r="BD14" t="s">
        <v>753</v>
      </c>
    </row>
    <row r="15" spans="1:56" x14ac:dyDescent="0.25">
      <c r="A15" t="s">
        <v>182</v>
      </c>
      <c r="B15">
        <v>448</v>
      </c>
      <c r="C15">
        <v>1</v>
      </c>
      <c r="D15" t="s">
        <v>975</v>
      </c>
      <c r="E15">
        <v>740</v>
      </c>
      <c r="F15">
        <v>52.8</v>
      </c>
      <c r="G15">
        <v>10</v>
      </c>
      <c r="H15">
        <v>10.42</v>
      </c>
      <c r="I15">
        <v>20.5</v>
      </c>
      <c r="J15" t="s">
        <v>753</v>
      </c>
      <c r="K15" t="s">
        <v>755</v>
      </c>
      <c r="L15" t="s">
        <v>755</v>
      </c>
      <c r="M15" t="s">
        <v>754</v>
      </c>
      <c r="N15" t="s">
        <v>755</v>
      </c>
      <c r="O15" t="s">
        <v>2352</v>
      </c>
      <c r="P15" t="s">
        <v>753</v>
      </c>
      <c r="Q15" t="s">
        <v>755</v>
      </c>
      <c r="R15" t="s">
        <v>753</v>
      </c>
      <c r="S15" t="s">
        <v>755</v>
      </c>
      <c r="T15" t="s">
        <v>753</v>
      </c>
      <c r="U15">
        <v>0</v>
      </c>
      <c r="V15" t="s">
        <v>753</v>
      </c>
      <c r="W15" t="s">
        <v>755</v>
      </c>
      <c r="X15">
        <v>0</v>
      </c>
      <c r="Y15" t="s">
        <v>753</v>
      </c>
      <c r="Z15">
        <v>0</v>
      </c>
      <c r="AA15" t="s">
        <v>753</v>
      </c>
      <c r="AB15">
        <v>0</v>
      </c>
      <c r="AC15">
        <v>0.63600000000000001</v>
      </c>
      <c r="AD15">
        <v>3.7162499999999996</v>
      </c>
      <c r="AE15" t="s">
        <v>1477</v>
      </c>
      <c r="AF15">
        <v>3110</v>
      </c>
      <c r="AG15">
        <v>57</v>
      </c>
      <c r="AH15">
        <v>181</v>
      </c>
      <c r="AI15">
        <v>0</v>
      </c>
      <c r="AJ15" t="s">
        <v>1253</v>
      </c>
      <c r="AK15">
        <v>2100208</v>
      </c>
      <c r="AL15">
        <v>21001916</v>
      </c>
      <c r="AM15">
        <v>21000339</v>
      </c>
      <c r="AN15">
        <v>534102</v>
      </c>
      <c r="AO15">
        <v>6222659</v>
      </c>
      <c r="AP15">
        <v>534169</v>
      </c>
      <c r="AQ15">
        <v>6222793</v>
      </c>
      <c r="AR15" t="s">
        <v>758</v>
      </c>
      <c r="AS15" t="s">
        <v>755</v>
      </c>
      <c r="AT15">
        <v>0.22005000000000002</v>
      </c>
      <c r="AU15" t="s">
        <v>755</v>
      </c>
      <c r="AV15">
        <v>1.0200000000000001E-2</v>
      </c>
      <c r="AW15" t="s">
        <v>755</v>
      </c>
      <c r="AX15">
        <v>101.46275</v>
      </c>
      <c r="AY15" t="s">
        <v>753</v>
      </c>
      <c r="AZ15" t="s">
        <v>764</v>
      </c>
      <c r="BA15" t="s">
        <v>753</v>
      </c>
      <c r="BB15" t="s">
        <v>753</v>
      </c>
      <c r="BC15" t="s">
        <v>753</v>
      </c>
      <c r="BD15" t="s">
        <v>753</v>
      </c>
    </row>
    <row r="16" spans="1:56" x14ac:dyDescent="0.25">
      <c r="A16" t="s">
        <v>658</v>
      </c>
      <c r="B16">
        <v>683</v>
      </c>
      <c r="C16">
        <v>2</v>
      </c>
      <c r="D16" t="s">
        <v>1495</v>
      </c>
      <c r="E16">
        <v>270</v>
      </c>
      <c r="F16">
        <v>49.6</v>
      </c>
      <c r="G16">
        <v>13</v>
      </c>
      <c r="H16">
        <v>0.84</v>
      </c>
      <c r="I16">
        <v>1.6</v>
      </c>
      <c r="J16" t="s">
        <v>787</v>
      </c>
      <c r="K16" t="s">
        <v>787</v>
      </c>
      <c r="L16" t="s">
        <v>787</v>
      </c>
      <c r="M16" t="s">
        <v>754</v>
      </c>
      <c r="N16" t="s">
        <v>787</v>
      </c>
      <c r="O16" t="s">
        <v>2352</v>
      </c>
      <c r="P16" t="s">
        <v>860</v>
      </c>
      <c r="Q16" t="s">
        <v>760</v>
      </c>
      <c r="R16" t="s">
        <v>760</v>
      </c>
      <c r="S16" t="s">
        <v>760</v>
      </c>
      <c r="T16" t="s">
        <v>760</v>
      </c>
      <c r="U16">
        <v>0</v>
      </c>
      <c r="V16" t="s">
        <v>787</v>
      </c>
      <c r="W16" t="s">
        <v>787</v>
      </c>
      <c r="X16">
        <v>0</v>
      </c>
      <c r="Y16" t="s">
        <v>860</v>
      </c>
      <c r="Z16">
        <v>0</v>
      </c>
      <c r="AA16" t="s">
        <v>860</v>
      </c>
      <c r="AB16">
        <v>0</v>
      </c>
      <c r="AC16">
        <v>4.2798999999999996</v>
      </c>
      <c r="AD16">
        <v>69.7059</v>
      </c>
      <c r="AE16">
        <v>0.1</v>
      </c>
      <c r="AF16">
        <v>0</v>
      </c>
      <c r="AG16">
        <v>134</v>
      </c>
      <c r="AH16">
        <v>118</v>
      </c>
      <c r="AI16">
        <v>106</v>
      </c>
      <c r="AJ16" t="s">
        <v>1496</v>
      </c>
      <c r="AK16">
        <v>4900003</v>
      </c>
      <c r="AL16">
        <v>49000147</v>
      </c>
      <c r="AM16">
        <v>49000047</v>
      </c>
      <c r="AN16">
        <v>700672</v>
      </c>
      <c r="AO16">
        <v>6208421</v>
      </c>
      <c r="AP16">
        <v>700672</v>
      </c>
      <c r="AQ16">
        <v>6208421</v>
      </c>
      <c r="AR16" t="s">
        <v>758</v>
      </c>
      <c r="AS16" t="s">
        <v>762</v>
      </c>
      <c r="AT16">
        <v>3.0488</v>
      </c>
      <c r="AU16" t="s">
        <v>763</v>
      </c>
      <c r="AV16">
        <v>0.30819999999999997</v>
      </c>
      <c r="AW16" t="s">
        <v>763</v>
      </c>
      <c r="AX16">
        <v>138.3766</v>
      </c>
      <c r="AY16" t="s">
        <v>753</v>
      </c>
      <c r="AZ16">
        <v>0</v>
      </c>
      <c r="BA16" t="s">
        <v>762</v>
      </c>
      <c r="BB16" t="s">
        <v>762</v>
      </c>
      <c r="BC16" t="s">
        <v>753</v>
      </c>
      <c r="BD16" t="s">
        <v>762</v>
      </c>
    </row>
    <row r="17" spans="1:56" x14ac:dyDescent="0.25">
      <c r="A17" t="s">
        <v>1861</v>
      </c>
      <c r="B17">
        <v>1802</v>
      </c>
      <c r="C17">
        <v>1</v>
      </c>
      <c r="D17" t="s">
        <v>941</v>
      </c>
      <c r="E17">
        <v>760</v>
      </c>
      <c r="F17">
        <v>3.9</v>
      </c>
      <c r="G17">
        <v>13</v>
      </c>
      <c r="H17">
        <v>0.18</v>
      </c>
      <c r="I17">
        <v>0.37</v>
      </c>
      <c r="J17" t="s">
        <v>753</v>
      </c>
      <c r="K17" t="s">
        <v>762</v>
      </c>
      <c r="L17" t="s">
        <v>762</v>
      </c>
      <c r="M17" t="s">
        <v>738</v>
      </c>
      <c r="N17" t="s">
        <v>762</v>
      </c>
      <c r="O17" t="s">
        <v>2352</v>
      </c>
      <c r="P17" t="s">
        <v>753</v>
      </c>
      <c r="Q17">
        <v>0</v>
      </c>
      <c r="R17" t="s">
        <v>753</v>
      </c>
      <c r="S17">
        <v>0</v>
      </c>
      <c r="T17" t="s">
        <v>753</v>
      </c>
      <c r="U17">
        <v>0</v>
      </c>
      <c r="V17" t="s">
        <v>753</v>
      </c>
      <c r="W17" t="s">
        <v>762</v>
      </c>
      <c r="X17">
        <v>0</v>
      </c>
      <c r="Y17" t="s">
        <v>753</v>
      </c>
      <c r="Z17">
        <v>0</v>
      </c>
      <c r="AA17" t="s">
        <v>753</v>
      </c>
      <c r="AB17">
        <v>0</v>
      </c>
      <c r="AC17">
        <v>0.89449999999999996</v>
      </c>
      <c r="AD17">
        <v>62.75</v>
      </c>
      <c r="AE17">
        <v>0.1</v>
      </c>
      <c r="AF17">
        <v>3130</v>
      </c>
      <c r="AG17">
        <v>68</v>
      </c>
      <c r="AH17">
        <v>61</v>
      </c>
      <c r="AI17">
        <v>118</v>
      </c>
      <c r="AJ17" t="s">
        <v>1862</v>
      </c>
      <c r="AK17">
        <v>2500387</v>
      </c>
      <c r="AL17">
        <v>25003803</v>
      </c>
      <c r="AM17">
        <v>25000904</v>
      </c>
      <c r="AN17">
        <v>464970</v>
      </c>
      <c r="AO17">
        <v>6196203</v>
      </c>
      <c r="AP17">
        <v>99</v>
      </c>
      <c r="AQ17">
        <v>99</v>
      </c>
      <c r="AR17" t="s">
        <v>1744</v>
      </c>
      <c r="AS17">
        <v>0</v>
      </c>
      <c r="AT17">
        <v>2.7526000000000002</v>
      </c>
      <c r="AU17" t="s">
        <v>763</v>
      </c>
      <c r="AV17">
        <v>0.1061</v>
      </c>
      <c r="AW17" t="s">
        <v>755</v>
      </c>
      <c r="AX17">
        <v>75.6678</v>
      </c>
      <c r="AY17" t="s">
        <v>753</v>
      </c>
      <c r="AZ17">
        <v>0</v>
      </c>
      <c r="BA17" t="s">
        <v>753</v>
      </c>
      <c r="BB17" t="s">
        <v>753</v>
      </c>
      <c r="BC17" t="s">
        <v>753</v>
      </c>
      <c r="BD17" t="s">
        <v>753</v>
      </c>
    </row>
    <row r="18" spans="1:56" x14ac:dyDescent="0.25">
      <c r="A18" t="s">
        <v>2130</v>
      </c>
      <c r="B18">
        <v>36389</v>
      </c>
      <c r="C18">
        <v>1</v>
      </c>
      <c r="D18" t="s">
        <v>941</v>
      </c>
      <c r="E18">
        <v>760</v>
      </c>
      <c r="F18">
        <v>3.1</v>
      </c>
      <c r="G18">
        <v>13</v>
      </c>
      <c r="H18">
        <v>0.3</v>
      </c>
      <c r="I18">
        <v>0.6</v>
      </c>
      <c r="J18" t="s">
        <v>753</v>
      </c>
      <c r="K18" t="s">
        <v>755</v>
      </c>
      <c r="L18" t="s">
        <v>755</v>
      </c>
      <c r="M18" t="s">
        <v>754</v>
      </c>
      <c r="N18" t="s">
        <v>755</v>
      </c>
      <c r="O18" t="s">
        <v>2352</v>
      </c>
      <c r="P18" t="s">
        <v>753</v>
      </c>
      <c r="Q18" t="s">
        <v>755</v>
      </c>
      <c r="R18" t="s">
        <v>753</v>
      </c>
      <c r="S18" t="s">
        <v>755</v>
      </c>
      <c r="T18" t="s">
        <v>753</v>
      </c>
      <c r="U18">
        <v>0</v>
      </c>
      <c r="V18" t="s">
        <v>753</v>
      </c>
      <c r="W18" t="s">
        <v>755</v>
      </c>
      <c r="X18">
        <v>0</v>
      </c>
      <c r="Y18" t="s">
        <v>753</v>
      </c>
      <c r="Z18">
        <v>0</v>
      </c>
      <c r="AA18" t="s">
        <v>753</v>
      </c>
      <c r="AB18">
        <v>0</v>
      </c>
      <c r="AC18">
        <v>0.67859999999999998</v>
      </c>
      <c r="AD18">
        <v>75.888199999999998</v>
      </c>
      <c r="AE18">
        <v>0.1</v>
      </c>
      <c r="AF18">
        <v>3130</v>
      </c>
      <c r="AG18">
        <v>68</v>
      </c>
      <c r="AH18">
        <v>61</v>
      </c>
      <c r="AI18">
        <v>118</v>
      </c>
      <c r="AJ18" t="s">
        <v>2131</v>
      </c>
      <c r="AK18">
        <v>2500505</v>
      </c>
      <c r="AL18">
        <v>25003099</v>
      </c>
      <c r="AM18">
        <v>25003098</v>
      </c>
      <c r="AN18">
        <v>464607</v>
      </c>
      <c r="AO18">
        <v>6196565</v>
      </c>
      <c r="AP18">
        <v>464607</v>
      </c>
      <c r="AQ18">
        <v>6196565</v>
      </c>
      <c r="AR18" t="s">
        <v>758</v>
      </c>
      <c r="AS18">
        <v>0</v>
      </c>
      <c r="AT18">
        <v>1.4345000000000001</v>
      </c>
      <c r="AU18" t="s">
        <v>753</v>
      </c>
      <c r="AV18">
        <v>8.8499999999999995E-2</v>
      </c>
      <c r="AW18" t="s">
        <v>755</v>
      </c>
      <c r="AX18">
        <v>81.7714</v>
      </c>
      <c r="AY18" t="s">
        <v>753</v>
      </c>
      <c r="AZ18">
        <v>0</v>
      </c>
      <c r="BA18" t="s">
        <v>753</v>
      </c>
      <c r="BB18" t="s">
        <v>753</v>
      </c>
      <c r="BC18" t="s">
        <v>753</v>
      </c>
      <c r="BD18" t="s">
        <v>753</v>
      </c>
    </row>
    <row r="19" spans="1:56" x14ac:dyDescent="0.25">
      <c r="A19" t="s">
        <v>1877</v>
      </c>
      <c r="B19">
        <v>1812</v>
      </c>
      <c r="C19">
        <v>1</v>
      </c>
      <c r="D19" t="s">
        <v>941</v>
      </c>
      <c r="E19">
        <v>760</v>
      </c>
      <c r="F19">
        <v>13.6</v>
      </c>
      <c r="G19">
        <v>17</v>
      </c>
      <c r="H19" t="s">
        <v>1477</v>
      </c>
      <c r="I19" t="s">
        <v>1477</v>
      </c>
      <c r="J19" t="s">
        <v>753</v>
      </c>
      <c r="K19" t="s">
        <v>1477</v>
      </c>
      <c r="L19" t="s">
        <v>1477</v>
      </c>
      <c r="M19">
        <v>0</v>
      </c>
      <c r="N19">
        <v>0</v>
      </c>
      <c r="O19" t="s">
        <v>2352</v>
      </c>
      <c r="P19" t="s">
        <v>753</v>
      </c>
      <c r="Q19">
        <v>0</v>
      </c>
      <c r="R19" t="s">
        <v>753</v>
      </c>
      <c r="S19">
        <v>0</v>
      </c>
      <c r="T19" t="s">
        <v>753</v>
      </c>
      <c r="U19">
        <v>0</v>
      </c>
      <c r="V19" t="s">
        <v>753</v>
      </c>
      <c r="W19">
        <v>0</v>
      </c>
      <c r="X19">
        <v>0</v>
      </c>
      <c r="Y19" t="s">
        <v>753</v>
      </c>
      <c r="Z19">
        <v>0</v>
      </c>
      <c r="AA19" t="s">
        <v>753</v>
      </c>
      <c r="AB19">
        <v>0</v>
      </c>
      <c r="AC19" t="s">
        <v>1477</v>
      </c>
      <c r="AD19" t="s">
        <v>1477</v>
      </c>
      <c r="AE19" t="s">
        <v>1477</v>
      </c>
      <c r="AF19">
        <v>0</v>
      </c>
      <c r="AG19">
        <v>68</v>
      </c>
      <c r="AH19">
        <v>61</v>
      </c>
      <c r="AI19">
        <v>118</v>
      </c>
      <c r="AJ19" t="s">
        <v>1138</v>
      </c>
      <c r="AK19" t="s">
        <v>1138</v>
      </c>
      <c r="AL19" t="s">
        <v>1138</v>
      </c>
      <c r="AM19" t="s">
        <v>1138</v>
      </c>
      <c r="AN19">
        <v>99</v>
      </c>
      <c r="AO19">
        <v>99</v>
      </c>
      <c r="AP19">
        <v>99</v>
      </c>
      <c r="AQ19">
        <v>99</v>
      </c>
      <c r="AR19" t="s">
        <v>1744</v>
      </c>
      <c r="AS19">
        <v>0</v>
      </c>
      <c r="AT19" t="s">
        <v>1477</v>
      </c>
      <c r="AU19">
        <v>0</v>
      </c>
      <c r="AV19" t="s">
        <v>1477</v>
      </c>
      <c r="AW19">
        <v>0</v>
      </c>
      <c r="AX19" t="s">
        <v>1477</v>
      </c>
      <c r="AY19">
        <v>0</v>
      </c>
      <c r="AZ19">
        <v>0</v>
      </c>
      <c r="BA19" t="s">
        <v>753</v>
      </c>
      <c r="BB19" t="s">
        <v>753</v>
      </c>
      <c r="BC19" t="s">
        <v>753</v>
      </c>
      <c r="BD19" t="s">
        <v>753</v>
      </c>
    </row>
    <row r="20" spans="1:56" x14ac:dyDescent="0.25">
      <c r="A20" t="s">
        <v>1977</v>
      </c>
      <c r="B20">
        <v>3010</v>
      </c>
      <c r="C20">
        <v>1</v>
      </c>
      <c r="D20" t="s">
        <v>941</v>
      </c>
      <c r="E20">
        <v>657</v>
      </c>
      <c r="F20">
        <v>5.8</v>
      </c>
      <c r="G20">
        <v>1</v>
      </c>
      <c r="H20">
        <v>2.61</v>
      </c>
      <c r="I20">
        <v>5.8</v>
      </c>
      <c r="J20" t="s">
        <v>753</v>
      </c>
      <c r="K20" t="s">
        <v>755</v>
      </c>
      <c r="L20" t="s">
        <v>755</v>
      </c>
      <c r="M20" t="s">
        <v>754</v>
      </c>
      <c r="N20" t="s">
        <v>755</v>
      </c>
      <c r="O20" t="s">
        <v>2352</v>
      </c>
      <c r="P20" t="s">
        <v>753</v>
      </c>
      <c r="Q20" t="s">
        <v>755</v>
      </c>
      <c r="R20" t="s">
        <v>753</v>
      </c>
      <c r="S20" t="s">
        <v>755</v>
      </c>
      <c r="T20" t="s">
        <v>753</v>
      </c>
      <c r="U20">
        <v>0</v>
      </c>
      <c r="V20" t="s">
        <v>753</v>
      </c>
      <c r="W20" t="s">
        <v>755</v>
      </c>
      <c r="X20">
        <v>0</v>
      </c>
      <c r="Y20" t="s">
        <v>753</v>
      </c>
      <c r="Z20">
        <v>0</v>
      </c>
      <c r="AA20" t="s">
        <v>753</v>
      </c>
      <c r="AB20">
        <v>0</v>
      </c>
      <c r="AC20">
        <v>9.6199999999999994E-2</v>
      </c>
      <c r="AD20">
        <v>7.1032999999999999</v>
      </c>
      <c r="AE20">
        <v>0.1</v>
      </c>
      <c r="AF20">
        <v>3130</v>
      </c>
      <c r="AG20">
        <v>0</v>
      </c>
      <c r="AH20">
        <v>0</v>
      </c>
      <c r="AI20">
        <v>0</v>
      </c>
      <c r="AJ20" t="s">
        <v>1978</v>
      </c>
      <c r="AK20">
        <v>2500670</v>
      </c>
      <c r="AL20">
        <v>25003750</v>
      </c>
      <c r="AM20">
        <v>25003749</v>
      </c>
      <c r="AN20">
        <v>501209</v>
      </c>
      <c r="AO20">
        <v>6207659</v>
      </c>
      <c r="AP20">
        <v>501209</v>
      </c>
      <c r="AQ20">
        <v>6207659</v>
      </c>
      <c r="AR20" t="s">
        <v>758</v>
      </c>
      <c r="AS20">
        <v>0</v>
      </c>
      <c r="AT20">
        <v>1.1721999999999999</v>
      </c>
      <c r="AU20" t="s">
        <v>763</v>
      </c>
      <c r="AV20">
        <v>7.9000000000000008E-3</v>
      </c>
      <c r="AW20" t="s">
        <v>755</v>
      </c>
      <c r="AX20">
        <v>102.4607</v>
      </c>
      <c r="AY20" t="s">
        <v>753</v>
      </c>
      <c r="AZ20">
        <v>0</v>
      </c>
      <c r="BA20" t="s">
        <v>753</v>
      </c>
      <c r="BB20" t="s">
        <v>753</v>
      </c>
      <c r="BC20" t="s">
        <v>753</v>
      </c>
      <c r="BD20" t="s">
        <v>753</v>
      </c>
    </row>
    <row r="21" spans="1:56" x14ac:dyDescent="0.25">
      <c r="A21" t="s">
        <v>68</v>
      </c>
      <c r="B21">
        <v>187</v>
      </c>
      <c r="C21">
        <v>1</v>
      </c>
      <c r="D21" t="s">
        <v>765</v>
      </c>
      <c r="E21">
        <v>430</v>
      </c>
      <c r="F21">
        <v>314.60000000000002</v>
      </c>
      <c r="G21">
        <v>9</v>
      </c>
      <c r="H21">
        <v>1.92</v>
      </c>
      <c r="I21">
        <v>3.7</v>
      </c>
      <c r="J21" t="s">
        <v>753</v>
      </c>
      <c r="K21" t="s">
        <v>760</v>
      </c>
      <c r="L21" t="s">
        <v>760</v>
      </c>
      <c r="M21" t="s">
        <v>738</v>
      </c>
      <c r="N21" t="s">
        <v>760</v>
      </c>
      <c r="O21" t="s">
        <v>762</v>
      </c>
      <c r="P21" t="s">
        <v>753</v>
      </c>
      <c r="Q21" t="s">
        <v>762</v>
      </c>
      <c r="R21" t="s">
        <v>753</v>
      </c>
      <c r="S21" t="s">
        <v>762</v>
      </c>
      <c r="T21" t="s">
        <v>753</v>
      </c>
      <c r="U21" t="s">
        <v>762</v>
      </c>
      <c r="V21" t="s">
        <v>753</v>
      </c>
      <c r="W21" t="s">
        <v>762</v>
      </c>
      <c r="X21" t="s">
        <v>760</v>
      </c>
      <c r="Y21" t="s">
        <v>753</v>
      </c>
      <c r="Z21" t="s">
        <v>762</v>
      </c>
      <c r="AA21" t="s">
        <v>753</v>
      </c>
      <c r="AB21" t="s">
        <v>764</v>
      </c>
      <c r="AC21">
        <v>2.1908666666666665</v>
      </c>
      <c r="AD21">
        <v>27.354475000000001</v>
      </c>
      <c r="AE21" t="s">
        <v>1477</v>
      </c>
      <c r="AF21">
        <v>3150</v>
      </c>
      <c r="AG21">
        <v>121</v>
      </c>
      <c r="AH21">
        <v>105</v>
      </c>
      <c r="AI21">
        <v>78</v>
      </c>
      <c r="AJ21" t="s">
        <v>766</v>
      </c>
      <c r="AK21">
        <v>4500003</v>
      </c>
      <c r="AL21">
        <v>45000060</v>
      </c>
      <c r="AM21">
        <v>45000018</v>
      </c>
      <c r="AN21">
        <v>583299</v>
      </c>
      <c r="AO21">
        <v>6113387</v>
      </c>
      <c r="AP21">
        <v>583539</v>
      </c>
      <c r="AQ21">
        <v>6113514</v>
      </c>
      <c r="AR21" t="s">
        <v>758</v>
      </c>
      <c r="AS21" t="s">
        <v>762</v>
      </c>
      <c r="AT21">
        <v>1.6539333333333335</v>
      </c>
      <c r="AU21" t="s">
        <v>763</v>
      </c>
      <c r="AV21">
        <v>9.1333333333333336E-2</v>
      </c>
      <c r="AW21" t="s">
        <v>763</v>
      </c>
      <c r="AX21">
        <v>96.091549999999984</v>
      </c>
      <c r="AY21" t="s">
        <v>753</v>
      </c>
      <c r="AZ21" t="s">
        <v>764</v>
      </c>
      <c r="BA21" t="s">
        <v>753</v>
      </c>
      <c r="BB21" t="s">
        <v>753</v>
      </c>
      <c r="BC21" t="s">
        <v>753</v>
      </c>
      <c r="BD21" t="s">
        <v>753</v>
      </c>
    </row>
    <row r="22" spans="1:56" x14ac:dyDescent="0.25">
      <c r="A22" t="s">
        <v>319</v>
      </c>
      <c r="B22">
        <v>684</v>
      </c>
      <c r="C22">
        <v>2</v>
      </c>
      <c r="D22" t="s">
        <v>1495</v>
      </c>
      <c r="E22">
        <v>270</v>
      </c>
      <c r="F22">
        <v>3955.2</v>
      </c>
      <c r="G22">
        <v>10</v>
      </c>
      <c r="H22">
        <v>3.07</v>
      </c>
      <c r="I22">
        <v>5.9</v>
      </c>
      <c r="J22" t="s">
        <v>753</v>
      </c>
      <c r="K22" t="s">
        <v>787</v>
      </c>
      <c r="L22" t="s">
        <v>787</v>
      </c>
      <c r="M22" t="s">
        <v>738</v>
      </c>
      <c r="N22" t="s">
        <v>787</v>
      </c>
      <c r="O22" t="s">
        <v>753</v>
      </c>
      <c r="P22" t="s">
        <v>753</v>
      </c>
      <c r="Q22" t="s">
        <v>760</v>
      </c>
      <c r="R22" t="s">
        <v>753</v>
      </c>
      <c r="S22" t="s">
        <v>762</v>
      </c>
      <c r="T22" t="s">
        <v>753</v>
      </c>
      <c r="U22" t="s">
        <v>787</v>
      </c>
      <c r="V22" t="s">
        <v>753</v>
      </c>
      <c r="W22" t="s">
        <v>787</v>
      </c>
      <c r="X22" t="s">
        <v>762</v>
      </c>
      <c r="Y22" t="s">
        <v>753</v>
      </c>
      <c r="Z22" t="s">
        <v>787</v>
      </c>
      <c r="AA22" t="s">
        <v>753</v>
      </c>
      <c r="AB22" t="s">
        <v>764</v>
      </c>
      <c r="AC22">
        <v>2.4595333333333333</v>
      </c>
      <c r="AD22">
        <v>18.400500000000001</v>
      </c>
      <c r="AE22">
        <v>0.15373333333333336</v>
      </c>
      <c r="AF22">
        <v>3150</v>
      </c>
      <c r="AG22">
        <v>134</v>
      </c>
      <c r="AH22">
        <v>118</v>
      </c>
      <c r="AI22">
        <v>106</v>
      </c>
      <c r="AJ22" t="s">
        <v>1497</v>
      </c>
      <c r="AK22">
        <v>4900001</v>
      </c>
      <c r="AL22">
        <v>49000069</v>
      </c>
      <c r="AM22">
        <v>49000042</v>
      </c>
      <c r="AN22">
        <v>693898</v>
      </c>
      <c r="AO22">
        <v>6209574</v>
      </c>
      <c r="AP22">
        <v>694826</v>
      </c>
      <c r="AQ22">
        <v>6207864</v>
      </c>
      <c r="AR22" t="s">
        <v>758</v>
      </c>
      <c r="AS22" t="s">
        <v>762</v>
      </c>
      <c r="AT22">
        <v>2.0497333333333336</v>
      </c>
      <c r="AU22" t="s">
        <v>763</v>
      </c>
      <c r="AV22">
        <v>0.11786666666666668</v>
      </c>
      <c r="AW22" t="s">
        <v>763</v>
      </c>
      <c r="AX22">
        <v>102.47709999999999</v>
      </c>
      <c r="AY22" t="s">
        <v>753</v>
      </c>
      <c r="AZ22" t="s">
        <v>764</v>
      </c>
      <c r="BA22" t="s">
        <v>753</v>
      </c>
      <c r="BB22" t="s">
        <v>753</v>
      </c>
      <c r="BC22" t="s">
        <v>753</v>
      </c>
      <c r="BD22" t="s">
        <v>753</v>
      </c>
    </row>
    <row r="23" spans="1:56" x14ac:dyDescent="0.25">
      <c r="A23" t="s">
        <v>1901</v>
      </c>
      <c r="B23">
        <v>2203</v>
      </c>
      <c r="C23">
        <v>2</v>
      </c>
      <c r="D23" t="s">
        <v>1495</v>
      </c>
      <c r="E23">
        <v>260</v>
      </c>
      <c r="F23">
        <v>2.4</v>
      </c>
      <c r="G23">
        <v>13</v>
      </c>
      <c r="H23">
        <v>0.75</v>
      </c>
      <c r="I23">
        <v>1.5</v>
      </c>
      <c r="J23" t="s">
        <v>753</v>
      </c>
      <c r="K23" t="s">
        <v>1477</v>
      </c>
      <c r="L23" t="s">
        <v>1477</v>
      </c>
      <c r="M23">
        <v>0</v>
      </c>
      <c r="N23">
        <v>0</v>
      </c>
      <c r="O23" t="s">
        <v>2352</v>
      </c>
      <c r="P23" t="s">
        <v>753</v>
      </c>
      <c r="Q23">
        <v>0</v>
      </c>
      <c r="R23" t="s">
        <v>753</v>
      </c>
      <c r="S23">
        <v>0</v>
      </c>
      <c r="T23" t="s">
        <v>753</v>
      </c>
      <c r="U23">
        <v>0</v>
      </c>
      <c r="V23" t="s">
        <v>753</v>
      </c>
      <c r="W23">
        <v>0</v>
      </c>
      <c r="X23">
        <v>0</v>
      </c>
      <c r="Y23" t="s">
        <v>753</v>
      </c>
      <c r="Z23">
        <v>0</v>
      </c>
      <c r="AA23" t="s">
        <v>753</v>
      </c>
      <c r="AB23">
        <v>0</v>
      </c>
      <c r="AC23">
        <v>3.6</v>
      </c>
      <c r="AD23">
        <v>64.599999999999994</v>
      </c>
      <c r="AE23" t="s">
        <v>1477</v>
      </c>
      <c r="AF23">
        <v>3150</v>
      </c>
      <c r="AG23">
        <v>134</v>
      </c>
      <c r="AH23">
        <v>118</v>
      </c>
      <c r="AI23">
        <v>106</v>
      </c>
      <c r="AJ23" t="s">
        <v>1902</v>
      </c>
      <c r="AK23">
        <v>4900066</v>
      </c>
      <c r="AL23">
        <v>49000264</v>
      </c>
      <c r="AM23">
        <v>49000263</v>
      </c>
      <c r="AN23">
        <v>690866</v>
      </c>
      <c r="AO23">
        <v>6204135</v>
      </c>
      <c r="AP23">
        <v>99</v>
      </c>
      <c r="AQ23">
        <v>99</v>
      </c>
      <c r="AR23" t="s">
        <v>1744</v>
      </c>
      <c r="AS23">
        <v>0</v>
      </c>
      <c r="AT23" t="s">
        <v>1477</v>
      </c>
      <c r="AU23">
        <v>0</v>
      </c>
      <c r="AV23" t="s">
        <v>1477</v>
      </c>
      <c r="AW23">
        <v>0</v>
      </c>
      <c r="AX23" t="s">
        <v>1477</v>
      </c>
      <c r="AY23">
        <v>0</v>
      </c>
      <c r="AZ23">
        <v>0</v>
      </c>
      <c r="BA23" t="s">
        <v>753</v>
      </c>
      <c r="BB23" t="s">
        <v>753</v>
      </c>
      <c r="BC23" t="s">
        <v>753</v>
      </c>
      <c r="BD23" t="s">
        <v>753</v>
      </c>
    </row>
    <row r="24" spans="1:56" x14ac:dyDescent="0.25">
      <c r="A24" t="s">
        <v>1899</v>
      </c>
      <c r="B24">
        <v>2202</v>
      </c>
      <c r="C24">
        <v>2</v>
      </c>
      <c r="D24" t="s">
        <v>1495</v>
      </c>
      <c r="E24">
        <v>260</v>
      </c>
      <c r="F24">
        <v>1.1000000000000001</v>
      </c>
      <c r="G24">
        <v>9</v>
      </c>
      <c r="H24">
        <v>0.5</v>
      </c>
      <c r="I24" t="s">
        <v>1477</v>
      </c>
      <c r="J24" t="s">
        <v>753</v>
      </c>
      <c r="K24" t="s">
        <v>1477</v>
      </c>
      <c r="L24" t="s">
        <v>1477</v>
      </c>
      <c r="M24">
        <v>0</v>
      </c>
      <c r="N24">
        <v>0</v>
      </c>
      <c r="O24" t="s">
        <v>2352</v>
      </c>
      <c r="P24" t="s">
        <v>753</v>
      </c>
      <c r="Q24">
        <v>0</v>
      </c>
      <c r="R24" t="s">
        <v>753</v>
      </c>
      <c r="S24">
        <v>0</v>
      </c>
      <c r="T24" t="s">
        <v>753</v>
      </c>
      <c r="U24">
        <v>0</v>
      </c>
      <c r="V24" t="s">
        <v>753</v>
      </c>
      <c r="W24">
        <v>0</v>
      </c>
      <c r="X24">
        <v>0</v>
      </c>
      <c r="Y24" t="s">
        <v>753</v>
      </c>
      <c r="Z24">
        <v>0</v>
      </c>
      <c r="AA24" t="s">
        <v>753</v>
      </c>
      <c r="AB24">
        <v>0</v>
      </c>
      <c r="AC24">
        <v>3.4</v>
      </c>
      <c r="AD24">
        <v>51.1</v>
      </c>
      <c r="AE24" t="s">
        <v>1477</v>
      </c>
      <c r="AF24">
        <v>3150</v>
      </c>
      <c r="AG24">
        <v>134</v>
      </c>
      <c r="AH24">
        <v>118</v>
      </c>
      <c r="AI24">
        <v>106</v>
      </c>
      <c r="AJ24" t="s">
        <v>1900</v>
      </c>
      <c r="AK24">
        <v>4900067</v>
      </c>
      <c r="AL24">
        <v>49000266</v>
      </c>
      <c r="AM24">
        <v>49000265</v>
      </c>
      <c r="AN24">
        <v>691070</v>
      </c>
      <c r="AO24">
        <v>6204068</v>
      </c>
      <c r="AP24">
        <v>99</v>
      </c>
      <c r="AQ24">
        <v>99</v>
      </c>
      <c r="AR24" t="s">
        <v>1744</v>
      </c>
      <c r="AS24">
        <v>0</v>
      </c>
      <c r="AT24" t="s">
        <v>1477</v>
      </c>
      <c r="AU24">
        <v>0</v>
      </c>
      <c r="AV24" t="s">
        <v>1477</v>
      </c>
      <c r="AW24">
        <v>0</v>
      </c>
      <c r="AX24" t="s">
        <v>1477</v>
      </c>
      <c r="AY24">
        <v>0</v>
      </c>
      <c r="AZ24">
        <v>0</v>
      </c>
      <c r="BA24" t="s">
        <v>753</v>
      </c>
      <c r="BB24" t="s">
        <v>753</v>
      </c>
      <c r="BC24" t="s">
        <v>753</v>
      </c>
      <c r="BD24" t="s">
        <v>753</v>
      </c>
    </row>
    <row r="25" spans="1:56" x14ac:dyDescent="0.25">
      <c r="A25" t="s">
        <v>97</v>
      </c>
      <c r="B25">
        <v>248</v>
      </c>
      <c r="C25">
        <v>1</v>
      </c>
      <c r="D25" t="s">
        <v>998</v>
      </c>
      <c r="E25">
        <v>787</v>
      </c>
      <c r="F25">
        <v>388.1</v>
      </c>
      <c r="G25">
        <v>11</v>
      </c>
      <c r="H25">
        <v>0.69</v>
      </c>
      <c r="I25">
        <v>1.58</v>
      </c>
      <c r="J25" t="s">
        <v>753</v>
      </c>
      <c r="K25" t="s">
        <v>760</v>
      </c>
      <c r="L25" t="s">
        <v>760</v>
      </c>
      <c r="M25" t="s">
        <v>738</v>
      </c>
      <c r="N25" t="s">
        <v>760</v>
      </c>
      <c r="O25" t="s">
        <v>2352</v>
      </c>
      <c r="P25" t="s">
        <v>753</v>
      </c>
      <c r="Q25">
        <v>0</v>
      </c>
      <c r="R25" t="s">
        <v>753</v>
      </c>
      <c r="S25">
        <v>0</v>
      </c>
      <c r="T25" t="s">
        <v>753</v>
      </c>
      <c r="U25" t="s">
        <v>760</v>
      </c>
      <c r="V25" t="s">
        <v>753</v>
      </c>
      <c r="W25" t="s">
        <v>760</v>
      </c>
      <c r="X25">
        <v>0</v>
      </c>
      <c r="Y25" t="s">
        <v>753</v>
      </c>
      <c r="Z25" t="s">
        <v>753</v>
      </c>
      <c r="AA25" t="s">
        <v>753</v>
      </c>
      <c r="AB25" t="s">
        <v>764</v>
      </c>
      <c r="AC25">
        <v>2.3073999999999999</v>
      </c>
      <c r="AD25">
        <v>36.450649999999996</v>
      </c>
      <c r="AE25">
        <v>0.56004999999999994</v>
      </c>
      <c r="AF25">
        <v>1150</v>
      </c>
      <c r="AG25">
        <v>16</v>
      </c>
      <c r="AH25">
        <v>16</v>
      </c>
      <c r="AI25">
        <v>20</v>
      </c>
      <c r="AJ25" t="s">
        <v>1001</v>
      </c>
      <c r="AK25">
        <v>900003</v>
      </c>
      <c r="AL25">
        <v>9000149</v>
      </c>
      <c r="AM25">
        <v>9000193</v>
      </c>
      <c r="AN25">
        <v>494889</v>
      </c>
      <c r="AO25">
        <v>6319219</v>
      </c>
      <c r="AP25">
        <v>494499</v>
      </c>
      <c r="AQ25">
        <v>6319232</v>
      </c>
      <c r="AR25" t="s">
        <v>758</v>
      </c>
      <c r="AS25" t="s">
        <v>762</v>
      </c>
      <c r="AT25">
        <v>3.6953999999999998</v>
      </c>
      <c r="AU25" t="s">
        <v>763</v>
      </c>
      <c r="AV25">
        <v>0.25219999999999998</v>
      </c>
      <c r="AW25" t="s">
        <v>763</v>
      </c>
      <c r="AX25">
        <v>100.81655000000001</v>
      </c>
      <c r="AY25" t="s">
        <v>753</v>
      </c>
      <c r="AZ25" t="s">
        <v>764</v>
      </c>
      <c r="BA25" t="s">
        <v>753</v>
      </c>
      <c r="BB25" t="s">
        <v>753</v>
      </c>
      <c r="BC25" t="s">
        <v>753</v>
      </c>
      <c r="BD25" t="s">
        <v>753</v>
      </c>
    </row>
    <row r="26" spans="1:56" x14ac:dyDescent="0.25">
      <c r="A26" t="s">
        <v>183</v>
      </c>
      <c r="B26">
        <v>450</v>
      </c>
      <c r="C26">
        <v>1</v>
      </c>
      <c r="D26" t="s">
        <v>975</v>
      </c>
      <c r="E26">
        <v>740</v>
      </c>
      <c r="F26">
        <v>10.7</v>
      </c>
      <c r="G26">
        <v>10</v>
      </c>
      <c r="H26">
        <v>3.66</v>
      </c>
      <c r="I26">
        <v>7</v>
      </c>
      <c r="J26" t="s">
        <v>753</v>
      </c>
      <c r="K26" t="s">
        <v>762</v>
      </c>
      <c r="L26" t="s">
        <v>762</v>
      </c>
      <c r="M26" t="s">
        <v>738</v>
      </c>
      <c r="N26" t="s">
        <v>762</v>
      </c>
      <c r="O26" t="s">
        <v>2352</v>
      </c>
      <c r="P26" t="s">
        <v>753</v>
      </c>
      <c r="Q26" t="s">
        <v>762</v>
      </c>
      <c r="R26" t="s">
        <v>753</v>
      </c>
      <c r="S26" t="s">
        <v>762</v>
      </c>
      <c r="T26" t="s">
        <v>753</v>
      </c>
      <c r="U26">
        <v>0</v>
      </c>
      <c r="V26" t="s">
        <v>753</v>
      </c>
      <c r="W26" t="s">
        <v>762</v>
      </c>
      <c r="X26">
        <v>0</v>
      </c>
      <c r="Y26" t="s">
        <v>753</v>
      </c>
      <c r="Z26">
        <v>0</v>
      </c>
      <c r="AA26" t="s">
        <v>753</v>
      </c>
      <c r="AB26">
        <v>0</v>
      </c>
      <c r="AC26">
        <v>1.4204000000000001</v>
      </c>
      <c r="AD26">
        <v>20.052600000000002</v>
      </c>
      <c r="AE26" t="s">
        <v>1477</v>
      </c>
      <c r="AF26">
        <v>0</v>
      </c>
      <c r="AG26">
        <v>57</v>
      </c>
      <c r="AH26">
        <v>181</v>
      </c>
      <c r="AI26">
        <v>0</v>
      </c>
      <c r="AJ26" t="s">
        <v>1254</v>
      </c>
      <c r="AK26">
        <v>2100279</v>
      </c>
      <c r="AL26">
        <v>21001567</v>
      </c>
      <c r="AM26">
        <v>21000341</v>
      </c>
      <c r="AN26">
        <v>535619</v>
      </c>
      <c r="AO26">
        <v>6222193</v>
      </c>
      <c r="AP26">
        <v>535619</v>
      </c>
      <c r="AQ26">
        <v>6222193</v>
      </c>
      <c r="AR26" t="s">
        <v>758</v>
      </c>
      <c r="AS26" t="s">
        <v>753</v>
      </c>
      <c r="AT26">
        <v>0.79379999999999995</v>
      </c>
      <c r="AU26" t="s">
        <v>763</v>
      </c>
      <c r="AV26">
        <v>4.87E-2</v>
      </c>
      <c r="AW26" t="s">
        <v>763</v>
      </c>
      <c r="AX26">
        <v>105.5874</v>
      </c>
      <c r="AY26" t="s">
        <v>753</v>
      </c>
      <c r="AZ26" t="s">
        <v>790</v>
      </c>
      <c r="BA26" t="s">
        <v>753</v>
      </c>
      <c r="BB26" t="s">
        <v>753</v>
      </c>
      <c r="BC26" t="s">
        <v>753</v>
      </c>
      <c r="BD26" t="s">
        <v>753</v>
      </c>
    </row>
    <row r="27" spans="1:56" x14ac:dyDescent="0.25">
      <c r="A27" t="s">
        <v>320</v>
      </c>
      <c r="B27">
        <v>685</v>
      </c>
      <c r="C27">
        <v>2</v>
      </c>
      <c r="D27" t="s">
        <v>1495</v>
      </c>
      <c r="E27">
        <v>350</v>
      </c>
      <c r="F27">
        <v>4.7</v>
      </c>
      <c r="G27">
        <v>14</v>
      </c>
      <c r="H27">
        <v>4.2</v>
      </c>
      <c r="I27">
        <v>7.6</v>
      </c>
      <c r="J27" t="s">
        <v>753</v>
      </c>
      <c r="K27" t="s">
        <v>1477</v>
      </c>
      <c r="L27" t="s">
        <v>1477</v>
      </c>
      <c r="M27">
        <v>0</v>
      </c>
      <c r="N27">
        <v>0</v>
      </c>
      <c r="O27" t="s">
        <v>2352</v>
      </c>
      <c r="P27" t="s">
        <v>753</v>
      </c>
      <c r="Q27">
        <v>0</v>
      </c>
      <c r="R27" t="s">
        <v>753</v>
      </c>
      <c r="S27">
        <v>0</v>
      </c>
      <c r="T27" t="s">
        <v>753</v>
      </c>
      <c r="U27">
        <v>0</v>
      </c>
      <c r="V27" t="s">
        <v>753</v>
      </c>
      <c r="W27">
        <v>0</v>
      </c>
      <c r="X27">
        <v>0</v>
      </c>
      <c r="Y27" t="s">
        <v>753</v>
      </c>
      <c r="Z27">
        <v>0</v>
      </c>
      <c r="AA27" t="s">
        <v>753</v>
      </c>
      <c r="AB27">
        <v>0</v>
      </c>
      <c r="AC27">
        <v>3.1</v>
      </c>
      <c r="AD27">
        <v>77</v>
      </c>
      <c r="AE27" t="s">
        <v>1477</v>
      </c>
      <c r="AF27">
        <v>3150</v>
      </c>
      <c r="AG27">
        <v>146</v>
      </c>
      <c r="AH27">
        <v>129</v>
      </c>
      <c r="AI27">
        <v>0</v>
      </c>
      <c r="AJ27" t="s">
        <v>1498</v>
      </c>
      <c r="AK27">
        <v>5200001</v>
      </c>
      <c r="AL27">
        <v>52000363</v>
      </c>
      <c r="AM27">
        <v>52000001</v>
      </c>
      <c r="AN27">
        <v>682116</v>
      </c>
      <c r="AO27">
        <v>6161511</v>
      </c>
      <c r="AP27">
        <v>99</v>
      </c>
      <c r="AQ27">
        <v>99</v>
      </c>
      <c r="AR27" t="s">
        <v>758</v>
      </c>
      <c r="AS27">
        <v>0</v>
      </c>
      <c r="AT27" t="s">
        <v>1477</v>
      </c>
      <c r="AU27">
        <v>0</v>
      </c>
      <c r="AV27">
        <v>0</v>
      </c>
      <c r="AW27">
        <v>0</v>
      </c>
      <c r="AX27" t="s">
        <v>1477</v>
      </c>
      <c r="AY27">
        <v>0</v>
      </c>
      <c r="AZ27">
        <v>0</v>
      </c>
      <c r="BA27" t="s">
        <v>753</v>
      </c>
      <c r="BB27" t="s">
        <v>753</v>
      </c>
      <c r="BC27" t="s">
        <v>753</v>
      </c>
      <c r="BD27" t="s">
        <v>753</v>
      </c>
    </row>
    <row r="28" spans="1:56" x14ac:dyDescent="0.25">
      <c r="A28" t="s">
        <v>300</v>
      </c>
      <c r="B28">
        <v>658</v>
      </c>
      <c r="C28">
        <v>2</v>
      </c>
      <c r="D28" t="s">
        <v>1467</v>
      </c>
      <c r="E28">
        <v>326</v>
      </c>
      <c r="F28">
        <v>6.5</v>
      </c>
      <c r="G28">
        <v>10</v>
      </c>
      <c r="H28">
        <v>3.85</v>
      </c>
      <c r="I28">
        <v>7.5</v>
      </c>
      <c r="J28" t="s">
        <v>753</v>
      </c>
      <c r="K28" t="s">
        <v>762</v>
      </c>
      <c r="L28" t="s">
        <v>762</v>
      </c>
      <c r="M28" t="s">
        <v>738</v>
      </c>
      <c r="N28" t="s">
        <v>762</v>
      </c>
      <c r="O28" t="s">
        <v>2352</v>
      </c>
      <c r="P28" t="s">
        <v>753</v>
      </c>
      <c r="Q28" t="s">
        <v>762</v>
      </c>
      <c r="R28" t="s">
        <v>753</v>
      </c>
      <c r="S28" t="s">
        <v>762</v>
      </c>
      <c r="T28" t="s">
        <v>753</v>
      </c>
      <c r="U28">
        <v>0</v>
      </c>
      <c r="V28" t="s">
        <v>753</v>
      </c>
      <c r="W28" t="s">
        <v>762</v>
      </c>
      <c r="X28">
        <v>0</v>
      </c>
      <c r="Y28" t="s">
        <v>753</v>
      </c>
      <c r="Z28">
        <v>0</v>
      </c>
      <c r="AA28" t="s">
        <v>753</v>
      </c>
      <c r="AB28">
        <v>0</v>
      </c>
      <c r="AC28">
        <v>3.9367999999999999</v>
      </c>
      <c r="AD28">
        <v>14.398</v>
      </c>
      <c r="AE28">
        <v>0.1</v>
      </c>
      <c r="AF28">
        <v>3150</v>
      </c>
      <c r="AG28">
        <v>0</v>
      </c>
      <c r="AH28">
        <v>0</v>
      </c>
      <c r="AI28">
        <v>0</v>
      </c>
      <c r="AJ28" t="s">
        <v>1468</v>
      </c>
      <c r="AK28">
        <v>5100056</v>
      </c>
      <c r="AL28">
        <v>51000207</v>
      </c>
      <c r="AM28">
        <v>51000084</v>
      </c>
      <c r="AN28">
        <v>646516</v>
      </c>
      <c r="AO28">
        <v>6168695</v>
      </c>
      <c r="AP28">
        <v>646516</v>
      </c>
      <c r="AQ28">
        <v>6168695</v>
      </c>
      <c r="AR28" t="s">
        <v>758</v>
      </c>
      <c r="AS28" t="s">
        <v>753</v>
      </c>
      <c r="AT28">
        <v>1.2214</v>
      </c>
      <c r="AU28" t="s">
        <v>763</v>
      </c>
      <c r="AV28">
        <v>3.3500000000000002E-2</v>
      </c>
      <c r="AW28" t="s">
        <v>753</v>
      </c>
      <c r="AX28">
        <v>122.21055</v>
      </c>
      <c r="AY28" t="s">
        <v>753</v>
      </c>
      <c r="AZ28">
        <v>0</v>
      </c>
      <c r="BA28" t="s">
        <v>753</v>
      </c>
      <c r="BB28" t="s">
        <v>753</v>
      </c>
      <c r="BC28" t="s">
        <v>753</v>
      </c>
      <c r="BD28" t="s">
        <v>753</v>
      </c>
    </row>
    <row r="29" spans="1:56" x14ac:dyDescent="0.25">
      <c r="A29" t="s">
        <v>351</v>
      </c>
      <c r="B29">
        <v>739</v>
      </c>
      <c r="C29">
        <v>2</v>
      </c>
      <c r="D29" t="s">
        <v>1488</v>
      </c>
      <c r="E29">
        <v>159</v>
      </c>
      <c r="F29">
        <v>116.4</v>
      </c>
      <c r="G29">
        <v>9</v>
      </c>
      <c r="H29">
        <v>2.0499999999999998</v>
      </c>
      <c r="I29">
        <v>3.5</v>
      </c>
      <c r="J29" t="s">
        <v>753</v>
      </c>
      <c r="K29" t="s">
        <v>787</v>
      </c>
      <c r="L29" t="s">
        <v>787</v>
      </c>
      <c r="M29" t="s">
        <v>738</v>
      </c>
      <c r="N29" t="s">
        <v>760</v>
      </c>
      <c r="O29" t="s">
        <v>753</v>
      </c>
      <c r="P29" t="s">
        <v>753</v>
      </c>
      <c r="Q29" t="s">
        <v>762</v>
      </c>
      <c r="R29" t="s">
        <v>753</v>
      </c>
      <c r="S29" t="s">
        <v>762</v>
      </c>
      <c r="T29" t="s">
        <v>753</v>
      </c>
      <c r="U29" t="s">
        <v>760</v>
      </c>
      <c r="V29" t="s">
        <v>753</v>
      </c>
      <c r="W29" t="s">
        <v>760</v>
      </c>
      <c r="X29">
        <v>0</v>
      </c>
      <c r="Y29" t="s">
        <v>753</v>
      </c>
      <c r="Z29" t="s">
        <v>787</v>
      </c>
      <c r="AA29" t="s">
        <v>753</v>
      </c>
      <c r="AB29" t="s">
        <v>764</v>
      </c>
      <c r="AC29">
        <v>2.3805999999999998</v>
      </c>
      <c r="AD29">
        <v>12.756600000000001</v>
      </c>
      <c r="AE29">
        <v>0.2</v>
      </c>
      <c r="AF29">
        <v>3150</v>
      </c>
      <c r="AG29">
        <v>139</v>
      </c>
      <c r="AH29">
        <v>0</v>
      </c>
      <c r="AI29">
        <v>0</v>
      </c>
      <c r="AJ29" t="s">
        <v>1538</v>
      </c>
      <c r="AK29">
        <v>5000001</v>
      </c>
      <c r="AL29">
        <v>50000101</v>
      </c>
      <c r="AM29">
        <v>50000028</v>
      </c>
      <c r="AN29">
        <v>717383</v>
      </c>
      <c r="AO29">
        <v>6185871</v>
      </c>
      <c r="AP29">
        <v>717141</v>
      </c>
      <c r="AQ29">
        <v>6186000</v>
      </c>
      <c r="AR29" t="s">
        <v>758</v>
      </c>
      <c r="AS29" t="s">
        <v>762</v>
      </c>
      <c r="AT29">
        <v>1.3512499999999998</v>
      </c>
      <c r="AU29" t="s">
        <v>763</v>
      </c>
      <c r="AV29">
        <v>6.83E-2</v>
      </c>
      <c r="AW29" t="s">
        <v>753</v>
      </c>
      <c r="AX29">
        <v>97.102000000000004</v>
      </c>
      <c r="AY29" t="s">
        <v>753</v>
      </c>
      <c r="AZ29" t="s">
        <v>764</v>
      </c>
      <c r="BA29" t="s">
        <v>753</v>
      </c>
      <c r="BB29" t="s">
        <v>753</v>
      </c>
      <c r="BC29" t="s">
        <v>753</v>
      </c>
      <c r="BD29" t="s">
        <v>753</v>
      </c>
    </row>
    <row r="30" spans="1:56" x14ac:dyDescent="0.25">
      <c r="A30" t="s">
        <v>2063</v>
      </c>
      <c r="B30">
        <v>7182</v>
      </c>
      <c r="C30">
        <v>1</v>
      </c>
      <c r="D30" t="s">
        <v>752</v>
      </c>
      <c r="E30">
        <v>787</v>
      </c>
      <c r="F30">
        <v>1.1000000000000001</v>
      </c>
      <c r="G30">
        <v>13</v>
      </c>
      <c r="H30">
        <v>2.1</v>
      </c>
      <c r="I30">
        <v>4.2</v>
      </c>
      <c r="J30" t="s">
        <v>753</v>
      </c>
      <c r="K30" t="s">
        <v>1477</v>
      </c>
      <c r="L30" t="s">
        <v>1477</v>
      </c>
      <c r="M30">
        <v>0</v>
      </c>
      <c r="N30">
        <v>0</v>
      </c>
      <c r="O30" t="s">
        <v>2352</v>
      </c>
      <c r="P30" t="s">
        <v>753</v>
      </c>
      <c r="Q30">
        <v>0</v>
      </c>
      <c r="R30" t="s">
        <v>753</v>
      </c>
      <c r="S30">
        <v>0</v>
      </c>
      <c r="T30" t="s">
        <v>753</v>
      </c>
      <c r="U30">
        <v>0</v>
      </c>
      <c r="V30" t="s">
        <v>753</v>
      </c>
      <c r="W30">
        <v>0</v>
      </c>
      <c r="X30">
        <v>0</v>
      </c>
      <c r="Y30" t="s">
        <v>753</v>
      </c>
      <c r="Z30">
        <v>0</v>
      </c>
      <c r="AA30" t="s">
        <v>753</v>
      </c>
      <c r="AB30">
        <v>0</v>
      </c>
      <c r="AC30">
        <v>2.5999999999999996</v>
      </c>
      <c r="AD30">
        <v>85.55</v>
      </c>
      <c r="AE30" t="s">
        <v>1477</v>
      </c>
      <c r="AF30">
        <v>3160</v>
      </c>
      <c r="AG30">
        <v>24</v>
      </c>
      <c r="AH30">
        <v>24</v>
      </c>
      <c r="AI30">
        <v>22</v>
      </c>
      <c r="AJ30" t="s">
        <v>2064</v>
      </c>
      <c r="AK30">
        <v>100098</v>
      </c>
      <c r="AL30">
        <v>1000529</v>
      </c>
      <c r="AM30">
        <v>1000177</v>
      </c>
      <c r="AN30">
        <v>476977</v>
      </c>
      <c r="AO30">
        <v>6322098</v>
      </c>
      <c r="AP30">
        <v>99</v>
      </c>
      <c r="AQ30">
        <v>99</v>
      </c>
      <c r="AR30" t="s">
        <v>758</v>
      </c>
      <c r="AS30">
        <v>0</v>
      </c>
      <c r="AT30" t="s">
        <v>1477</v>
      </c>
      <c r="AU30">
        <v>0</v>
      </c>
      <c r="AV30" t="s">
        <v>1477</v>
      </c>
      <c r="AW30">
        <v>0</v>
      </c>
      <c r="AX30" t="s">
        <v>1477</v>
      </c>
      <c r="AY30">
        <v>0</v>
      </c>
      <c r="AZ30">
        <v>0</v>
      </c>
      <c r="BA30" t="s">
        <v>753</v>
      </c>
      <c r="BB30" t="s">
        <v>753</v>
      </c>
      <c r="BC30" t="s">
        <v>753</v>
      </c>
      <c r="BD30" t="s">
        <v>753</v>
      </c>
    </row>
    <row r="31" spans="1:56" x14ac:dyDescent="0.25">
      <c r="A31" t="s">
        <v>1002</v>
      </c>
      <c r="B31">
        <v>249</v>
      </c>
      <c r="C31">
        <v>1</v>
      </c>
      <c r="D31" t="s">
        <v>998</v>
      </c>
      <c r="E31">
        <v>665</v>
      </c>
      <c r="F31">
        <v>9.3000000000000007</v>
      </c>
      <c r="G31">
        <v>11</v>
      </c>
      <c r="H31">
        <v>0.23</v>
      </c>
      <c r="I31">
        <v>0.45</v>
      </c>
      <c r="J31" t="s">
        <v>753</v>
      </c>
      <c r="K31" t="s">
        <v>762</v>
      </c>
      <c r="L31" t="s">
        <v>762</v>
      </c>
      <c r="M31" t="s">
        <v>738</v>
      </c>
      <c r="N31" t="s">
        <v>753</v>
      </c>
      <c r="O31" t="s">
        <v>2352</v>
      </c>
      <c r="P31" t="s">
        <v>753</v>
      </c>
      <c r="Q31">
        <v>0</v>
      </c>
      <c r="R31" t="s">
        <v>753</v>
      </c>
      <c r="S31">
        <v>0</v>
      </c>
      <c r="T31" t="s">
        <v>753</v>
      </c>
      <c r="U31">
        <v>0</v>
      </c>
      <c r="V31" t="s">
        <v>753</v>
      </c>
      <c r="W31" t="s">
        <v>753</v>
      </c>
      <c r="X31">
        <v>0</v>
      </c>
      <c r="Y31" t="s">
        <v>753</v>
      </c>
      <c r="Z31">
        <v>0</v>
      </c>
      <c r="AA31" t="s">
        <v>753</v>
      </c>
      <c r="AB31">
        <v>0</v>
      </c>
      <c r="AC31">
        <v>5.2605000000000004</v>
      </c>
      <c r="AD31">
        <v>23.009899999999998</v>
      </c>
      <c r="AE31">
        <v>16.5671</v>
      </c>
      <c r="AF31">
        <v>1150</v>
      </c>
      <c r="AG31">
        <v>28</v>
      </c>
      <c r="AH31">
        <v>0</v>
      </c>
      <c r="AI31">
        <v>39</v>
      </c>
      <c r="AJ31" t="s">
        <v>1003</v>
      </c>
      <c r="AK31">
        <v>1600182</v>
      </c>
      <c r="AL31">
        <v>16000409</v>
      </c>
      <c r="AM31">
        <v>16000408</v>
      </c>
      <c r="AN31">
        <v>450845</v>
      </c>
      <c r="AO31">
        <v>6283144</v>
      </c>
      <c r="AP31">
        <v>450845</v>
      </c>
      <c r="AQ31">
        <v>6283144</v>
      </c>
      <c r="AR31" t="s">
        <v>758</v>
      </c>
      <c r="AS31">
        <v>0</v>
      </c>
      <c r="AT31">
        <v>1.8421000000000001</v>
      </c>
      <c r="AU31" t="s">
        <v>763</v>
      </c>
      <c r="AV31">
        <v>0.39789999999999998</v>
      </c>
      <c r="AW31" t="s">
        <v>763</v>
      </c>
      <c r="AX31">
        <v>84.676599999999993</v>
      </c>
      <c r="AY31" t="s">
        <v>753</v>
      </c>
      <c r="AZ31">
        <v>0</v>
      </c>
      <c r="BA31" t="s">
        <v>753</v>
      </c>
      <c r="BB31" t="s">
        <v>753</v>
      </c>
      <c r="BC31" t="s">
        <v>753</v>
      </c>
      <c r="BD31" t="s">
        <v>753</v>
      </c>
    </row>
    <row r="32" spans="1:56" x14ac:dyDescent="0.25">
      <c r="A32" t="s">
        <v>26</v>
      </c>
      <c r="B32">
        <v>96</v>
      </c>
      <c r="C32">
        <v>1</v>
      </c>
      <c r="D32" t="s">
        <v>863</v>
      </c>
      <c r="E32">
        <v>510</v>
      </c>
      <c r="F32">
        <v>221.8</v>
      </c>
      <c r="G32">
        <v>11</v>
      </c>
      <c r="H32">
        <v>1.65</v>
      </c>
      <c r="I32">
        <v>3</v>
      </c>
      <c r="J32" t="s">
        <v>753</v>
      </c>
      <c r="K32" t="s">
        <v>755</v>
      </c>
      <c r="L32" t="s">
        <v>755</v>
      </c>
      <c r="M32" t="s">
        <v>754</v>
      </c>
      <c r="N32" t="s">
        <v>755</v>
      </c>
      <c r="O32" t="s">
        <v>2352</v>
      </c>
      <c r="P32" t="s">
        <v>753</v>
      </c>
      <c r="Q32">
        <v>0</v>
      </c>
      <c r="R32" t="s">
        <v>753</v>
      </c>
      <c r="S32">
        <v>0</v>
      </c>
      <c r="T32" t="s">
        <v>753</v>
      </c>
      <c r="U32">
        <v>0</v>
      </c>
      <c r="V32" t="s">
        <v>753</v>
      </c>
      <c r="W32" t="s">
        <v>755</v>
      </c>
      <c r="X32">
        <v>0</v>
      </c>
      <c r="Y32" t="s">
        <v>753</v>
      </c>
      <c r="Z32">
        <v>0</v>
      </c>
      <c r="AA32" t="s">
        <v>753</v>
      </c>
      <c r="AB32">
        <v>0</v>
      </c>
      <c r="AC32">
        <v>2.6905000000000001</v>
      </c>
      <c r="AD32">
        <v>12.1158</v>
      </c>
      <c r="AE32">
        <v>15.389099999999999</v>
      </c>
      <c r="AF32">
        <v>1150</v>
      </c>
      <c r="AG32">
        <v>112</v>
      </c>
      <c r="AH32">
        <v>96</v>
      </c>
      <c r="AI32">
        <v>47</v>
      </c>
      <c r="AJ32" t="s">
        <v>865</v>
      </c>
      <c r="AK32">
        <v>3700011</v>
      </c>
      <c r="AL32">
        <v>37000219</v>
      </c>
      <c r="AM32">
        <v>37000012</v>
      </c>
      <c r="AN32">
        <v>542594</v>
      </c>
      <c r="AO32">
        <v>6119512</v>
      </c>
      <c r="AP32">
        <v>542169</v>
      </c>
      <c r="AQ32">
        <v>6118994</v>
      </c>
      <c r="AR32" t="s">
        <v>758</v>
      </c>
      <c r="AS32">
        <v>0</v>
      </c>
      <c r="AT32">
        <v>0.7167</v>
      </c>
      <c r="AU32" t="s">
        <v>755</v>
      </c>
      <c r="AV32">
        <v>0.1391</v>
      </c>
      <c r="AW32" t="s">
        <v>753</v>
      </c>
      <c r="AX32">
        <v>100.99299999999999</v>
      </c>
      <c r="AY32" t="s">
        <v>753</v>
      </c>
      <c r="AZ32">
        <v>0</v>
      </c>
      <c r="BA32" t="s">
        <v>753</v>
      </c>
      <c r="BB32" t="s">
        <v>753</v>
      </c>
      <c r="BC32" t="s">
        <v>753</v>
      </c>
      <c r="BD32" t="s">
        <v>753</v>
      </c>
    </row>
    <row r="33" spans="1:56" x14ac:dyDescent="0.25">
      <c r="A33" t="s">
        <v>6</v>
      </c>
      <c r="B33">
        <v>32</v>
      </c>
      <c r="C33">
        <v>1</v>
      </c>
      <c r="D33" t="s">
        <v>801</v>
      </c>
      <c r="E33">
        <v>573</v>
      </c>
      <c r="F33">
        <v>20.7</v>
      </c>
      <c r="G33">
        <v>9</v>
      </c>
      <c r="H33">
        <v>0.72</v>
      </c>
      <c r="I33">
        <v>1.5</v>
      </c>
      <c r="J33" t="s">
        <v>753</v>
      </c>
      <c r="K33" t="s">
        <v>755</v>
      </c>
      <c r="L33" t="s">
        <v>755</v>
      </c>
      <c r="M33" t="s">
        <v>754</v>
      </c>
      <c r="N33" t="s">
        <v>755</v>
      </c>
      <c r="O33" t="s">
        <v>2352</v>
      </c>
      <c r="P33" t="s">
        <v>753</v>
      </c>
      <c r="Q33" t="s">
        <v>755</v>
      </c>
      <c r="R33" t="s">
        <v>753</v>
      </c>
      <c r="S33" t="s">
        <v>755</v>
      </c>
      <c r="T33" t="s">
        <v>753</v>
      </c>
      <c r="U33">
        <v>0</v>
      </c>
      <c r="V33" t="s">
        <v>753</v>
      </c>
      <c r="W33" t="s">
        <v>755</v>
      </c>
      <c r="X33">
        <v>0</v>
      </c>
      <c r="Y33" t="s">
        <v>753</v>
      </c>
      <c r="Z33">
        <v>0</v>
      </c>
      <c r="AA33" t="s">
        <v>753</v>
      </c>
      <c r="AB33">
        <v>0</v>
      </c>
      <c r="AC33">
        <v>0.3427</v>
      </c>
      <c r="AD33">
        <v>56.932299999999998</v>
      </c>
      <c r="AE33" t="s">
        <v>1477</v>
      </c>
      <c r="AF33">
        <v>3140</v>
      </c>
      <c r="AG33">
        <v>84</v>
      </c>
      <c r="AH33">
        <v>73</v>
      </c>
      <c r="AI33">
        <v>50</v>
      </c>
      <c r="AJ33" t="s">
        <v>802</v>
      </c>
      <c r="AK33">
        <v>3000013</v>
      </c>
      <c r="AL33">
        <v>30000214</v>
      </c>
      <c r="AM33">
        <v>30000015</v>
      </c>
      <c r="AN33">
        <v>453877</v>
      </c>
      <c r="AO33">
        <v>6166856</v>
      </c>
      <c r="AP33">
        <v>453877</v>
      </c>
      <c r="AQ33">
        <v>6166856</v>
      </c>
      <c r="AR33" t="s">
        <v>758</v>
      </c>
      <c r="AS33">
        <v>0</v>
      </c>
      <c r="AT33">
        <v>0.8488</v>
      </c>
      <c r="AU33" t="s">
        <v>755</v>
      </c>
      <c r="AV33">
        <v>2.46E-2</v>
      </c>
      <c r="AW33" t="s">
        <v>755</v>
      </c>
      <c r="AX33">
        <v>99.338700000000003</v>
      </c>
      <c r="AY33" t="s">
        <v>753</v>
      </c>
      <c r="AZ33">
        <v>0</v>
      </c>
      <c r="BA33" t="s">
        <v>753</v>
      </c>
      <c r="BB33" t="s">
        <v>753</v>
      </c>
      <c r="BC33" t="s">
        <v>753</v>
      </c>
      <c r="BD33" t="s">
        <v>753</v>
      </c>
    </row>
    <row r="34" spans="1:56" x14ac:dyDescent="0.25">
      <c r="A34" t="s">
        <v>457</v>
      </c>
      <c r="B34">
        <v>934</v>
      </c>
      <c r="C34">
        <v>3</v>
      </c>
      <c r="D34" t="s">
        <v>1679</v>
      </c>
      <c r="E34">
        <v>400</v>
      </c>
      <c r="F34">
        <v>9.8000000000000007</v>
      </c>
      <c r="G34">
        <v>9</v>
      </c>
      <c r="H34">
        <v>0.65</v>
      </c>
      <c r="I34">
        <v>1.3</v>
      </c>
      <c r="J34" t="s">
        <v>753</v>
      </c>
      <c r="K34" t="s">
        <v>753</v>
      </c>
      <c r="L34" t="s">
        <v>753</v>
      </c>
      <c r="M34" t="s">
        <v>754</v>
      </c>
      <c r="N34" t="s">
        <v>755</v>
      </c>
      <c r="O34" t="s">
        <v>762</v>
      </c>
      <c r="P34" t="s">
        <v>753</v>
      </c>
      <c r="Q34" t="s">
        <v>755</v>
      </c>
      <c r="R34" t="s">
        <v>753</v>
      </c>
      <c r="S34" t="s">
        <v>753</v>
      </c>
      <c r="T34" t="s">
        <v>753</v>
      </c>
      <c r="U34" t="s">
        <v>755</v>
      </c>
      <c r="V34" t="s">
        <v>753</v>
      </c>
      <c r="W34" t="s">
        <v>755</v>
      </c>
      <c r="X34">
        <v>0</v>
      </c>
      <c r="Y34" t="s">
        <v>753</v>
      </c>
      <c r="Z34" t="s">
        <v>753</v>
      </c>
      <c r="AA34" t="s">
        <v>753</v>
      </c>
      <c r="AB34">
        <v>0</v>
      </c>
      <c r="AC34">
        <v>1.8777999999999999</v>
      </c>
      <c r="AD34">
        <v>52.23565</v>
      </c>
      <c r="AE34">
        <v>4.9099999999999998E-2</v>
      </c>
      <c r="AF34">
        <v>3140</v>
      </c>
      <c r="AG34">
        <v>186</v>
      </c>
      <c r="AH34">
        <v>162</v>
      </c>
      <c r="AI34">
        <v>80</v>
      </c>
      <c r="AJ34" t="s">
        <v>1680</v>
      </c>
      <c r="AK34">
        <v>6700001</v>
      </c>
      <c r="AL34">
        <v>67000047</v>
      </c>
      <c r="AM34">
        <v>67000001</v>
      </c>
      <c r="AN34">
        <v>878767</v>
      </c>
      <c r="AO34">
        <v>6124957</v>
      </c>
      <c r="AP34">
        <v>878769</v>
      </c>
      <c r="AQ34">
        <v>6124955</v>
      </c>
      <c r="AR34" t="s">
        <v>758</v>
      </c>
      <c r="AS34" t="s">
        <v>753</v>
      </c>
      <c r="AT34">
        <v>0.90264999999999995</v>
      </c>
      <c r="AU34" t="s">
        <v>755</v>
      </c>
      <c r="AV34">
        <v>2.3949999999999999E-2</v>
      </c>
      <c r="AW34" t="s">
        <v>755</v>
      </c>
      <c r="AX34">
        <v>78.467199999999991</v>
      </c>
      <c r="AY34" t="s">
        <v>753</v>
      </c>
      <c r="AZ34">
        <v>0</v>
      </c>
      <c r="BA34" t="s">
        <v>753</v>
      </c>
      <c r="BB34" t="s">
        <v>753</v>
      </c>
      <c r="BC34" t="s">
        <v>753</v>
      </c>
      <c r="BD34" t="s">
        <v>753</v>
      </c>
    </row>
    <row r="35" spans="1:56" x14ac:dyDescent="0.25">
      <c r="A35" t="s">
        <v>1780</v>
      </c>
      <c r="B35">
        <v>1201</v>
      </c>
      <c r="C35">
        <v>1</v>
      </c>
      <c r="D35" t="s">
        <v>998</v>
      </c>
      <c r="E35">
        <v>671</v>
      </c>
      <c r="F35">
        <v>2.2000000000000002</v>
      </c>
      <c r="G35">
        <v>9</v>
      </c>
      <c r="H35">
        <v>0.1</v>
      </c>
      <c r="I35">
        <v>0.2</v>
      </c>
      <c r="J35" t="s">
        <v>753</v>
      </c>
      <c r="K35" t="s">
        <v>1477</v>
      </c>
      <c r="L35" t="s">
        <v>1477</v>
      </c>
      <c r="M35">
        <v>0</v>
      </c>
      <c r="N35">
        <v>0</v>
      </c>
      <c r="O35" t="s">
        <v>2352</v>
      </c>
      <c r="P35" t="s">
        <v>753</v>
      </c>
      <c r="Q35">
        <v>0</v>
      </c>
      <c r="R35" t="s">
        <v>753</v>
      </c>
      <c r="S35">
        <v>0</v>
      </c>
      <c r="T35" t="s">
        <v>753</v>
      </c>
      <c r="U35">
        <v>0</v>
      </c>
      <c r="V35" t="s">
        <v>753</v>
      </c>
      <c r="W35">
        <v>0</v>
      </c>
      <c r="X35">
        <v>0</v>
      </c>
      <c r="Y35" t="s">
        <v>753</v>
      </c>
      <c r="Z35">
        <v>0</v>
      </c>
      <c r="AA35" t="s">
        <v>753</v>
      </c>
      <c r="AB35">
        <v>0</v>
      </c>
      <c r="AC35">
        <v>2.2999999999999998</v>
      </c>
      <c r="AD35">
        <v>22.5</v>
      </c>
      <c r="AE35" t="s">
        <v>1477</v>
      </c>
      <c r="AF35">
        <v>1150</v>
      </c>
      <c r="AG35">
        <v>28</v>
      </c>
      <c r="AH35">
        <v>28</v>
      </c>
      <c r="AI35">
        <v>27</v>
      </c>
      <c r="AJ35" t="s">
        <v>1781</v>
      </c>
      <c r="AK35">
        <v>900306</v>
      </c>
      <c r="AL35">
        <v>9001096</v>
      </c>
      <c r="AM35">
        <v>9001095</v>
      </c>
      <c r="AN35">
        <v>475137</v>
      </c>
      <c r="AO35">
        <v>6279846</v>
      </c>
      <c r="AP35">
        <v>99</v>
      </c>
      <c r="AQ35">
        <v>99</v>
      </c>
      <c r="AR35" t="s">
        <v>1744</v>
      </c>
      <c r="AS35">
        <v>0</v>
      </c>
      <c r="AT35" t="s">
        <v>1477</v>
      </c>
      <c r="AU35">
        <v>0</v>
      </c>
      <c r="AV35" t="s">
        <v>1477</v>
      </c>
      <c r="AW35">
        <v>0</v>
      </c>
      <c r="AX35" t="s">
        <v>1477</v>
      </c>
      <c r="AY35">
        <v>0</v>
      </c>
      <c r="AZ35">
        <v>0</v>
      </c>
      <c r="BA35" t="s">
        <v>753</v>
      </c>
      <c r="BB35" t="s">
        <v>753</v>
      </c>
      <c r="BC35" t="s">
        <v>753</v>
      </c>
      <c r="BD35" t="s">
        <v>753</v>
      </c>
    </row>
    <row r="36" spans="1:56" x14ac:dyDescent="0.25">
      <c r="A36" t="s">
        <v>352</v>
      </c>
      <c r="B36">
        <v>740</v>
      </c>
      <c r="C36">
        <v>2</v>
      </c>
      <c r="D36" t="s">
        <v>1488</v>
      </c>
      <c r="E36">
        <v>201</v>
      </c>
      <c r="F36">
        <v>31</v>
      </c>
      <c r="G36">
        <v>10</v>
      </c>
      <c r="H36">
        <v>5.53</v>
      </c>
      <c r="I36">
        <v>6.9</v>
      </c>
      <c r="J36" t="s">
        <v>753</v>
      </c>
      <c r="K36" t="s">
        <v>760</v>
      </c>
      <c r="L36" t="s">
        <v>760</v>
      </c>
      <c r="M36" t="s">
        <v>738</v>
      </c>
      <c r="N36" t="s">
        <v>762</v>
      </c>
      <c r="O36" t="s">
        <v>762</v>
      </c>
      <c r="P36" t="s">
        <v>753</v>
      </c>
      <c r="Q36" t="s">
        <v>762</v>
      </c>
      <c r="R36" t="s">
        <v>753</v>
      </c>
      <c r="S36" t="s">
        <v>762</v>
      </c>
      <c r="T36" t="s">
        <v>753</v>
      </c>
      <c r="U36" t="s">
        <v>753</v>
      </c>
      <c r="V36" t="s">
        <v>753</v>
      </c>
      <c r="W36" t="s">
        <v>753</v>
      </c>
      <c r="X36" t="s">
        <v>762</v>
      </c>
      <c r="Y36" t="s">
        <v>753</v>
      </c>
      <c r="Z36" t="s">
        <v>760</v>
      </c>
      <c r="AA36" t="s">
        <v>753</v>
      </c>
      <c r="AB36">
        <v>0</v>
      </c>
      <c r="AC36">
        <v>2.4984000000000002</v>
      </c>
      <c r="AD36">
        <v>18.802600000000002</v>
      </c>
      <c r="AE36">
        <v>0.1</v>
      </c>
      <c r="AF36">
        <v>3150</v>
      </c>
      <c r="AG36">
        <v>139</v>
      </c>
      <c r="AH36">
        <v>123</v>
      </c>
      <c r="AI36">
        <v>0</v>
      </c>
      <c r="AJ36" t="s">
        <v>1489</v>
      </c>
      <c r="AK36">
        <v>5000025</v>
      </c>
      <c r="AL36">
        <v>50000067</v>
      </c>
      <c r="AM36">
        <v>50000027</v>
      </c>
      <c r="AN36">
        <v>704828</v>
      </c>
      <c r="AO36">
        <v>6190664</v>
      </c>
      <c r="AP36">
        <v>704828</v>
      </c>
      <c r="AQ36">
        <v>6190664</v>
      </c>
      <c r="AR36" t="s">
        <v>758</v>
      </c>
      <c r="AS36" t="s">
        <v>753</v>
      </c>
      <c r="AT36">
        <v>1.0427999999999999</v>
      </c>
      <c r="AU36" t="s">
        <v>763</v>
      </c>
      <c r="AV36">
        <v>9.7500000000000003E-2</v>
      </c>
      <c r="AW36" t="s">
        <v>763</v>
      </c>
      <c r="AX36">
        <v>102.5707</v>
      </c>
      <c r="AY36" t="s">
        <v>753</v>
      </c>
      <c r="AZ36" t="s">
        <v>764</v>
      </c>
      <c r="BA36" t="s">
        <v>753</v>
      </c>
      <c r="BB36" t="s">
        <v>753</v>
      </c>
      <c r="BC36" t="s">
        <v>753</v>
      </c>
      <c r="BD36" t="s">
        <v>753</v>
      </c>
    </row>
    <row r="37" spans="1:56" x14ac:dyDescent="0.25">
      <c r="A37" t="s">
        <v>399</v>
      </c>
      <c r="B37">
        <v>830</v>
      </c>
      <c r="C37">
        <v>2</v>
      </c>
      <c r="D37" t="s">
        <v>1541</v>
      </c>
      <c r="E37">
        <v>370</v>
      </c>
      <c r="F37">
        <v>88.1</v>
      </c>
      <c r="G37">
        <v>10</v>
      </c>
      <c r="H37">
        <v>4.59</v>
      </c>
      <c r="I37">
        <v>8.8000000000000007</v>
      </c>
      <c r="J37" t="s">
        <v>753</v>
      </c>
      <c r="K37" t="s">
        <v>787</v>
      </c>
      <c r="L37" t="s">
        <v>787</v>
      </c>
      <c r="M37" t="s">
        <v>738</v>
      </c>
      <c r="N37" t="s">
        <v>760</v>
      </c>
      <c r="O37" t="s">
        <v>762</v>
      </c>
      <c r="P37" t="s">
        <v>753</v>
      </c>
      <c r="Q37" t="s">
        <v>760</v>
      </c>
      <c r="R37" t="s">
        <v>753</v>
      </c>
      <c r="S37" t="s">
        <v>762</v>
      </c>
      <c r="T37" t="s">
        <v>753</v>
      </c>
      <c r="U37" t="s">
        <v>762</v>
      </c>
      <c r="V37" t="s">
        <v>753</v>
      </c>
      <c r="W37" t="s">
        <v>762</v>
      </c>
      <c r="X37">
        <v>0</v>
      </c>
      <c r="Y37" t="s">
        <v>753</v>
      </c>
      <c r="Z37" t="s">
        <v>787</v>
      </c>
      <c r="AA37" t="s">
        <v>753</v>
      </c>
      <c r="AB37">
        <v>0</v>
      </c>
      <c r="AC37">
        <v>3.3285</v>
      </c>
      <c r="AD37">
        <v>22.779600000000002</v>
      </c>
      <c r="AE37">
        <v>0.26519999999999999</v>
      </c>
      <c r="AF37">
        <v>3150</v>
      </c>
      <c r="AG37">
        <v>163</v>
      </c>
      <c r="AH37">
        <v>194</v>
      </c>
      <c r="AI37">
        <v>93</v>
      </c>
      <c r="AJ37" t="s">
        <v>1601</v>
      </c>
      <c r="AK37">
        <v>5700013</v>
      </c>
      <c r="AL37">
        <v>57000206</v>
      </c>
      <c r="AM37">
        <v>57000017</v>
      </c>
      <c r="AN37">
        <v>667018</v>
      </c>
      <c r="AO37">
        <v>6135153</v>
      </c>
      <c r="AP37">
        <v>667220</v>
      </c>
      <c r="AQ37">
        <v>6135139</v>
      </c>
      <c r="AR37" t="s">
        <v>758</v>
      </c>
      <c r="AS37" t="s">
        <v>762</v>
      </c>
      <c r="AT37">
        <v>3.2134999999999998</v>
      </c>
      <c r="AU37" t="s">
        <v>763</v>
      </c>
      <c r="AV37">
        <v>8.3199999999999996E-2</v>
      </c>
      <c r="AW37" t="s">
        <v>763</v>
      </c>
      <c r="AX37">
        <v>117.58435</v>
      </c>
      <c r="AY37" t="s">
        <v>753</v>
      </c>
      <c r="AZ37">
        <v>0</v>
      </c>
      <c r="BA37" t="s">
        <v>753</v>
      </c>
      <c r="BB37" t="s">
        <v>753</v>
      </c>
      <c r="BC37" t="s">
        <v>753</v>
      </c>
      <c r="BD37" t="s">
        <v>753</v>
      </c>
    </row>
    <row r="38" spans="1:56" x14ac:dyDescent="0.25">
      <c r="A38" t="s">
        <v>1960</v>
      </c>
      <c r="B38">
        <v>2604</v>
      </c>
      <c r="C38">
        <v>2</v>
      </c>
      <c r="D38" t="s">
        <v>1611</v>
      </c>
      <c r="E38">
        <v>360</v>
      </c>
      <c r="F38">
        <v>8.6999999999999993</v>
      </c>
      <c r="G38">
        <v>17</v>
      </c>
      <c r="H38" t="s">
        <v>1477</v>
      </c>
      <c r="I38" t="s">
        <v>1477</v>
      </c>
      <c r="J38" t="s">
        <v>753</v>
      </c>
      <c r="K38" t="s">
        <v>1477</v>
      </c>
      <c r="L38" t="s">
        <v>1477</v>
      </c>
      <c r="M38">
        <v>0</v>
      </c>
      <c r="N38">
        <v>0</v>
      </c>
      <c r="O38" t="s">
        <v>2352</v>
      </c>
      <c r="P38" t="s">
        <v>753</v>
      </c>
      <c r="Q38">
        <v>0</v>
      </c>
      <c r="R38" t="s">
        <v>753</v>
      </c>
      <c r="S38">
        <v>0</v>
      </c>
      <c r="T38" t="s">
        <v>753</v>
      </c>
      <c r="U38">
        <v>0</v>
      </c>
      <c r="V38" t="s">
        <v>753</v>
      </c>
      <c r="W38">
        <v>0</v>
      </c>
      <c r="X38">
        <v>0</v>
      </c>
      <c r="Y38" t="s">
        <v>753</v>
      </c>
      <c r="Z38">
        <v>0</v>
      </c>
      <c r="AA38" t="s">
        <v>753</v>
      </c>
      <c r="AB38">
        <v>0</v>
      </c>
      <c r="AC38" t="s">
        <v>1477</v>
      </c>
      <c r="AD38" t="s">
        <v>1477</v>
      </c>
      <c r="AE38" t="s">
        <v>1477</v>
      </c>
      <c r="AF38">
        <v>0</v>
      </c>
      <c r="AG38">
        <v>173</v>
      </c>
      <c r="AH38">
        <v>152</v>
      </c>
      <c r="AI38">
        <v>83</v>
      </c>
      <c r="AJ38" t="s">
        <v>1138</v>
      </c>
      <c r="AK38" t="s">
        <v>1138</v>
      </c>
      <c r="AL38" t="s">
        <v>1138</v>
      </c>
      <c r="AM38" t="s">
        <v>1138</v>
      </c>
      <c r="AN38">
        <v>99</v>
      </c>
      <c r="AO38">
        <v>99</v>
      </c>
      <c r="AP38">
        <v>99</v>
      </c>
      <c r="AQ38">
        <v>99</v>
      </c>
      <c r="AR38" t="s">
        <v>1744</v>
      </c>
      <c r="AS38">
        <v>0</v>
      </c>
      <c r="AT38" t="s">
        <v>1477</v>
      </c>
      <c r="AU38">
        <v>0</v>
      </c>
      <c r="AV38" t="s">
        <v>1477</v>
      </c>
      <c r="AW38">
        <v>0</v>
      </c>
      <c r="AX38" t="s">
        <v>1477</v>
      </c>
      <c r="AY38">
        <v>0</v>
      </c>
      <c r="AZ38">
        <v>0</v>
      </c>
      <c r="BA38" t="s">
        <v>753</v>
      </c>
      <c r="BB38" t="s">
        <v>753</v>
      </c>
      <c r="BC38" t="s">
        <v>753</v>
      </c>
      <c r="BD38" t="s">
        <v>753</v>
      </c>
    </row>
    <row r="39" spans="1:56" x14ac:dyDescent="0.25">
      <c r="A39" t="s">
        <v>381</v>
      </c>
      <c r="B39">
        <v>791</v>
      </c>
      <c r="C39">
        <v>2</v>
      </c>
      <c r="D39" t="s">
        <v>1488</v>
      </c>
      <c r="E39">
        <v>185</v>
      </c>
      <c r="F39">
        <v>6.3</v>
      </c>
      <c r="G39">
        <v>11</v>
      </c>
      <c r="H39">
        <v>1.34</v>
      </c>
      <c r="I39">
        <v>3</v>
      </c>
      <c r="J39" t="s">
        <v>753</v>
      </c>
      <c r="K39" t="s">
        <v>753</v>
      </c>
      <c r="L39" t="s">
        <v>753</v>
      </c>
      <c r="M39" t="s">
        <v>754</v>
      </c>
      <c r="N39" t="s">
        <v>755</v>
      </c>
      <c r="O39" t="s">
        <v>2352</v>
      </c>
      <c r="P39" t="s">
        <v>753</v>
      </c>
      <c r="Q39">
        <v>0</v>
      </c>
      <c r="R39" t="s">
        <v>753</v>
      </c>
      <c r="S39">
        <v>0</v>
      </c>
      <c r="T39" t="s">
        <v>753</v>
      </c>
      <c r="U39" t="s">
        <v>753</v>
      </c>
      <c r="V39" t="s">
        <v>753</v>
      </c>
      <c r="W39" t="s">
        <v>753</v>
      </c>
      <c r="X39">
        <v>0</v>
      </c>
      <c r="Y39" t="s">
        <v>753</v>
      </c>
      <c r="Z39" t="s">
        <v>753</v>
      </c>
      <c r="AA39" t="s">
        <v>753</v>
      </c>
      <c r="AB39">
        <v>0</v>
      </c>
      <c r="AC39">
        <v>4.9546000000000001</v>
      </c>
      <c r="AD39">
        <v>38.055900000000001</v>
      </c>
      <c r="AE39">
        <v>3.8201999999999998</v>
      </c>
      <c r="AF39">
        <v>1150</v>
      </c>
      <c r="AG39">
        <v>143</v>
      </c>
      <c r="AH39">
        <v>127</v>
      </c>
      <c r="AI39">
        <v>111</v>
      </c>
      <c r="AJ39" t="s">
        <v>1576</v>
      </c>
      <c r="AK39">
        <v>5300066</v>
      </c>
      <c r="AL39">
        <v>53000144</v>
      </c>
      <c r="AM39">
        <v>53000118</v>
      </c>
      <c r="AN39">
        <v>721176</v>
      </c>
      <c r="AO39">
        <v>6168349</v>
      </c>
      <c r="AP39">
        <v>721176</v>
      </c>
      <c r="AQ39">
        <v>6168349</v>
      </c>
      <c r="AR39" t="s">
        <v>758</v>
      </c>
      <c r="AS39" t="s">
        <v>755</v>
      </c>
      <c r="AT39">
        <v>1.4060999999999999</v>
      </c>
      <c r="AU39" t="s">
        <v>763</v>
      </c>
      <c r="AV39">
        <v>0.17949999999999999</v>
      </c>
      <c r="AW39" t="s">
        <v>763</v>
      </c>
      <c r="AX39">
        <v>98.830600000000004</v>
      </c>
      <c r="AY39" t="s">
        <v>753</v>
      </c>
      <c r="AZ39" t="s">
        <v>764</v>
      </c>
      <c r="BA39" t="s">
        <v>753</v>
      </c>
      <c r="BB39" t="s">
        <v>753</v>
      </c>
      <c r="BC39" t="s">
        <v>753</v>
      </c>
      <c r="BD39" t="s">
        <v>753</v>
      </c>
    </row>
    <row r="40" spans="1:56" x14ac:dyDescent="0.25">
      <c r="A40" t="s">
        <v>353</v>
      </c>
      <c r="B40">
        <v>741</v>
      </c>
      <c r="C40">
        <v>2</v>
      </c>
      <c r="D40" t="s">
        <v>1488</v>
      </c>
      <c r="E40">
        <v>230</v>
      </c>
      <c r="F40">
        <v>8.6</v>
      </c>
      <c r="G40">
        <v>9</v>
      </c>
      <c r="H40">
        <v>2.73</v>
      </c>
      <c r="I40">
        <v>5.3</v>
      </c>
      <c r="J40" t="s">
        <v>753</v>
      </c>
      <c r="K40" t="s">
        <v>787</v>
      </c>
      <c r="L40" t="s">
        <v>787</v>
      </c>
      <c r="M40" t="s">
        <v>738</v>
      </c>
      <c r="N40" t="s">
        <v>762</v>
      </c>
      <c r="O40" t="s">
        <v>2352</v>
      </c>
      <c r="P40" t="s">
        <v>753</v>
      </c>
      <c r="Q40" t="s">
        <v>787</v>
      </c>
      <c r="R40" t="s">
        <v>753</v>
      </c>
      <c r="S40" t="s">
        <v>787</v>
      </c>
      <c r="T40" t="s">
        <v>753</v>
      </c>
      <c r="U40">
        <v>0</v>
      </c>
      <c r="V40" t="s">
        <v>753</v>
      </c>
      <c r="W40" t="s">
        <v>762</v>
      </c>
      <c r="X40">
        <v>0</v>
      </c>
      <c r="Y40" t="s">
        <v>753</v>
      </c>
      <c r="Z40">
        <v>0</v>
      </c>
      <c r="AA40" t="s">
        <v>753</v>
      </c>
      <c r="AB40">
        <v>0</v>
      </c>
      <c r="AC40">
        <v>1.1191</v>
      </c>
      <c r="AD40">
        <v>15.523</v>
      </c>
      <c r="AE40">
        <v>0.10000000000000002</v>
      </c>
      <c r="AF40">
        <v>3150</v>
      </c>
      <c r="AG40">
        <v>0</v>
      </c>
      <c r="AH40">
        <v>0</v>
      </c>
      <c r="AI40">
        <v>0</v>
      </c>
      <c r="AJ40" t="s">
        <v>1520</v>
      </c>
      <c r="AK40">
        <v>5000005</v>
      </c>
      <c r="AL40">
        <v>50000289</v>
      </c>
      <c r="AM40">
        <v>50000005</v>
      </c>
      <c r="AN40">
        <v>714472</v>
      </c>
      <c r="AO40">
        <v>6193251</v>
      </c>
      <c r="AP40">
        <v>714472</v>
      </c>
      <c r="AQ40">
        <v>6193251</v>
      </c>
      <c r="AR40" t="s">
        <v>758</v>
      </c>
      <c r="AS40" t="s">
        <v>762</v>
      </c>
      <c r="AT40">
        <v>1.5563</v>
      </c>
      <c r="AU40" t="s">
        <v>763</v>
      </c>
      <c r="AV40">
        <v>0.13900000000000001</v>
      </c>
      <c r="AW40" t="s">
        <v>763</v>
      </c>
      <c r="AX40">
        <v>104.7714</v>
      </c>
      <c r="AY40" t="s">
        <v>753</v>
      </c>
      <c r="AZ40" t="s">
        <v>764</v>
      </c>
      <c r="BA40" t="s">
        <v>753</v>
      </c>
      <c r="BB40" t="s">
        <v>753</v>
      </c>
      <c r="BC40" t="s">
        <v>753</v>
      </c>
      <c r="BD40" t="s">
        <v>753</v>
      </c>
    </row>
    <row r="41" spans="1:56" x14ac:dyDescent="0.25">
      <c r="A41" t="s">
        <v>672</v>
      </c>
      <c r="B41">
        <v>251</v>
      </c>
      <c r="C41">
        <v>1</v>
      </c>
      <c r="D41" t="s">
        <v>998</v>
      </c>
      <c r="E41">
        <v>791</v>
      </c>
      <c r="F41">
        <v>1.8</v>
      </c>
      <c r="G41">
        <v>1</v>
      </c>
      <c r="H41">
        <v>2.33</v>
      </c>
      <c r="I41">
        <v>5.5</v>
      </c>
      <c r="J41" t="s">
        <v>753</v>
      </c>
      <c r="K41" t="s">
        <v>787</v>
      </c>
      <c r="L41" t="s">
        <v>787</v>
      </c>
      <c r="M41" t="s">
        <v>738</v>
      </c>
      <c r="N41" t="s">
        <v>787</v>
      </c>
      <c r="O41" t="s">
        <v>2352</v>
      </c>
      <c r="P41" t="s">
        <v>753</v>
      </c>
      <c r="Q41" t="s">
        <v>762</v>
      </c>
      <c r="R41" t="s">
        <v>753</v>
      </c>
      <c r="S41" t="s">
        <v>762</v>
      </c>
      <c r="T41" t="s">
        <v>753</v>
      </c>
      <c r="U41">
        <v>0</v>
      </c>
      <c r="V41" t="s">
        <v>753</v>
      </c>
      <c r="W41" t="s">
        <v>787</v>
      </c>
      <c r="X41">
        <v>0</v>
      </c>
      <c r="Y41" t="s">
        <v>753</v>
      </c>
      <c r="Z41">
        <v>0</v>
      </c>
      <c r="AA41" t="s">
        <v>753</v>
      </c>
      <c r="AB41">
        <v>0</v>
      </c>
      <c r="AC41">
        <v>5.4399999999999997E-2</v>
      </c>
      <c r="AD41">
        <v>33.907899999999998</v>
      </c>
      <c r="AE41">
        <v>0.1</v>
      </c>
      <c r="AF41">
        <v>3110</v>
      </c>
      <c r="AG41">
        <v>39</v>
      </c>
      <c r="AH41">
        <v>39</v>
      </c>
      <c r="AI41">
        <v>0</v>
      </c>
      <c r="AJ41" t="s">
        <v>1004</v>
      </c>
      <c r="AK41">
        <v>1900011</v>
      </c>
      <c r="AL41">
        <v>19000098</v>
      </c>
      <c r="AM41">
        <v>19000017</v>
      </c>
      <c r="AN41">
        <v>511561</v>
      </c>
      <c r="AO41">
        <v>6262894</v>
      </c>
      <c r="AP41">
        <v>511529</v>
      </c>
      <c r="AQ41">
        <v>6262863</v>
      </c>
      <c r="AR41" t="s">
        <v>758</v>
      </c>
      <c r="AS41" t="s">
        <v>762</v>
      </c>
      <c r="AT41">
        <v>1.4822</v>
      </c>
      <c r="AU41" t="s">
        <v>763</v>
      </c>
      <c r="AV41">
        <v>7.4200000000000002E-2</v>
      </c>
      <c r="AW41" t="s">
        <v>763</v>
      </c>
      <c r="AX41">
        <v>95.162499999999994</v>
      </c>
      <c r="AY41" t="s">
        <v>753</v>
      </c>
      <c r="AZ41">
        <v>0</v>
      </c>
      <c r="BA41" t="s">
        <v>753</v>
      </c>
      <c r="BB41" t="s">
        <v>753</v>
      </c>
      <c r="BC41" t="s">
        <v>753</v>
      </c>
      <c r="BD41" t="s">
        <v>753</v>
      </c>
    </row>
    <row r="42" spans="1:56" x14ac:dyDescent="0.25">
      <c r="A42" t="s">
        <v>672</v>
      </c>
      <c r="B42">
        <v>1115</v>
      </c>
      <c r="C42">
        <v>1</v>
      </c>
      <c r="D42" t="s">
        <v>752</v>
      </c>
      <c r="E42">
        <v>851</v>
      </c>
      <c r="F42">
        <v>124.6</v>
      </c>
      <c r="G42">
        <v>17</v>
      </c>
      <c r="H42">
        <v>0.5</v>
      </c>
      <c r="I42" t="s">
        <v>1477</v>
      </c>
      <c r="J42" t="s">
        <v>753</v>
      </c>
      <c r="K42" t="s">
        <v>1477</v>
      </c>
      <c r="L42" t="s">
        <v>1477</v>
      </c>
      <c r="M42">
        <v>0</v>
      </c>
      <c r="N42">
        <v>0</v>
      </c>
      <c r="O42" t="s">
        <v>2352</v>
      </c>
      <c r="P42" t="s">
        <v>753</v>
      </c>
      <c r="Q42">
        <v>0</v>
      </c>
      <c r="R42" t="s">
        <v>753</v>
      </c>
      <c r="S42">
        <v>0</v>
      </c>
      <c r="T42" t="s">
        <v>753</v>
      </c>
      <c r="U42">
        <v>0</v>
      </c>
      <c r="V42" t="s">
        <v>753</v>
      </c>
      <c r="W42">
        <v>0</v>
      </c>
      <c r="X42">
        <v>0</v>
      </c>
      <c r="Y42" t="s">
        <v>753</v>
      </c>
      <c r="Z42">
        <v>0</v>
      </c>
      <c r="AA42" t="s">
        <v>753</v>
      </c>
      <c r="AB42">
        <v>0</v>
      </c>
      <c r="AC42" t="s">
        <v>1477</v>
      </c>
      <c r="AD42" t="s">
        <v>1477</v>
      </c>
      <c r="AE42" t="s">
        <v>1477</v>
      </c>
      <c r="AF42">
        <v>0</v>
      </c>
      <c r="AG42">
        <v>17</v>
      </c>
      <c r="AH42">
        <v>18</v>
      </c>
      <c r="AI42">
        <v>7</v>
      </c>
      <c r="AJ42" t="s">
        <v>1771</v>
      </c>
      <c r="AK42" t="s">
        <v>1138</v>
      </c>
      <c r="AL42">
        <v>15001068</v>
      </c>
      <c r="AM42">
        <v>15001067</v>
      </c>
      <c r="AN42">
        <v>99</v>
      </c>
      <c r="AO42">
        <v>99</v>
      </c>
      <c r="AP42">
        <v>99</v>
      </c>
      <c r="AQ42">
        <v>99</v>
      </c>
      <c r="AR42" t="s">
        <v>1744</v>
      </c>
      <c r="AS42">
        <v>0</v>
      </c>
      <c r="AT42" t="s">
        <v>1477</v>
      </c>
      <c r="AU42">
        <v>0</v>
      </c>
      <c r="AV42" t="s">
        <v>1477</v>
      </c>
      <c r="AW42">
        <v>0</v>
      </c>
      <c r="AX42" t="s">
        <v>1477</v>
      </c>
      <c r="AY42">
        <v>0</v>
      </c>
      <c r="AZ42">
        <v>0</v>
      </c>
      <c r="BA42" t="s">
        <v>753</v>
      </c>
      <c r="BB42" t="s">
        <v>753</v>
      </c>
      <c r="BC42" t="s">
        <v>753</v>
      </c>
      <c r="BD42" t="s">
        <v>753</v>
      </c>
    </row>
    <row r="43" spans="1:56" x14ac:dyDescent="0.25">
      <c r="A43" t="s">
        <v>184</v>
      </c>
      <c r="B43">
        <v>451</v>
      </c>
      <c r="C43">
        <v>1</v>
      </c>
      <c r="D43" t="s">
        <v>975</v>
      </c>
      <c r="E43">
        <v>746</v>
      </c>
      <c r="F43">
        <v>75.099999999999994</v>
      </c>
      <c r="G43">
        <v>9</v>
      </c>
      <c r="H43">
        <v>1.84</v>
      </c>
      <c r="I43">
        <v>5.2</v>
      </c>
      <c r="J43" t="s">
        <v>753</v>
      </c>
      <c r="K43" t="s">
        <v>753</v>
      </c>
      <c r="L43" t="s">
        <v>753</v>
      </c>
      <c r="M43" t="s">
        <v>754</v>
      </c>
      <c r="N43" t="s">
        <v>755</v>
      </c>
      <c r="O43" t="s">
        <v>2352</v>
      </c>
      <c r="P43" t="s">
        <v>753</v>
      </c>
      <c r="Q43" t="s">
        <v>753</v>
      </c>
      <c r="R43" t="s">
        <v>753</v>
      </c>
      <c r="S43" t="s">
        <v>753</v>
      </c>
      <c r="T43" t="s">
        <v>753</v>
      </c>
      <c r="U43">
        <v>0</v>
      </c>
      <c r="V43" t="s">
        <v>753</v>
      </c>
      <c r="W43" t="s">
        <v>755</v>
      </c>
      <c r="X43">
        <v>0</v>
      </c>
      <c r="Y43" t="s">
        <v>753</v>
      </c>
      <c r="Z43">
        <v>0</v>
      </c>
      <c r="AA43" t="s">
        <v>753</v>
      </c>
      <c r="AB43">
        <v>0</v>
      </c>
      <c r="AC43">
        <v>1.9651000000000001</v>
      </c>
      <c r="AD43">
        <v>19.7135</v>
      </c>
      <c r="AE43" t="s">
        <v>1477</v>
      </c>
      <c r="AF43">
        <v>3150</v>
      </c>
      <c r="AG43">
        <v>0</v>
      </c>
      <c r="AH43">
        <v>0</v>
      </c>
      <c r="AI43">
        <v>0</v>
      </c>
      <c r="AJ43" t="s">
        <v>1255</v>
      </c>
      <c r="AK43">
        <v>2100320</v>
      </c>
      <c r="AL43">
        <v>21001934</v>
      </c>
      <c r="AM43">
        <v>21000352</v>
      </c>
      <c r="AN43">
        <v>545764</v>
      </c>
      <c r="AO43">
        <v>6216777</v>
      </c>
      <c r="AP43">
        <v>545764</v>
      </c>
      <c r="AQ43">
        <v>6216777</v>
      </c>
      <c r="AR43" t="s">
        <v>758</v>
      </c>
      <c r="AS43" t="s">
        <v>755</v>
      </c>
      <c r="AT43">
        <v>1.0474000000000001</v>
      </c>
      <c r="AU43" t="s">
        <v>755</v>
      </c>
      <c r="AV43">
        <v>5.5E-2</v>
      </c>
      <c r="AW43" t="s">
        <v>755</v>
      </c>
      <c r="AX43">
        <v>89.962999999999994</v>
      </c>
      <c r="AY43" t="s">
        <v>753</v>
      </c>
      <c r="AZ43">
        <v>0</v>
      </c>
      <c r="BA43" t="s">
        <v>753</v>
      </c>
      <c r="BB43" t="s">
        <v>753</v>
      </c>
      <c r="BC43" t="s">
        <v>753</v>
      </c>
      <c r="BD43" t="s">
        <v>753</v>
      </c>
    </row>
    <row r="44" spans="1:56" x14ac:dyDescent="0.25">
      <c r="A44" t="s">
        <v>1890</v>
      </c>
      <c r="B44">
        <v>1228</v>
      </c>
      <c r="C44">
        <v>1</v>
      </c>
      <c r="D44" t="s">
        <v>998</v>
      </c>
      <c r="E44">
        <v>773</v>
      </c>
      <c r="F44">
        <v>19.600000000000001</v>
      </c>
      <c r="G44">
        <v>17</v>
      </c>
      <c r="H44">
        <v>0.75</v>
      </c>
      <c r="I44">
        <v>1.25</v>
      </c>
      <c r="J44" t="s">
        <v>860</v>
      </c>
      <c r="K44" t="s">
        <v>1477</v>
      </c>
      <c r="L44" t="s">
        <v>1477</v>
      </c>
      <c r="M44">
        <v>0</v>
      </c>
      <c r="N44">
        <v>0</v>
      </c>
      <c r="O44" t="s">
        <v>2352</v>
      </c>
      <c r="P44" t="s">
        <v>860</v>
      </c>
      <c r="Q44">
        <v>0</v>
      </c>
      <c r="R44" t="s">
        <v>860</v>
      </c>
      <c r="S44">
        <v>0</v>
      </c>
      <c r="T44" t="s">
        <v>860</v>
      </c>
      <c r="U44">
        <v>0</v>
      </c>
      <c r="V44" t="s">
        <v>860</v>
      </c>
      <c r="W44">
        <v>0</v>
      </c>
      <c r="X44">
        <v>0</v>
      </c>
      <c r="Y44" t="s">
        <v>860</v>
      </c>
      <c r="Z44">
        <v>0</v>
      </c>
      <c r="AA44" t="s">
        <v>860</v>
      </c>
      <c r="AB44">
        <v>0</v>
      </c>
      <c r="AC44" t="e">
        <v>#N/A</v>
      </c>
      <c r="AD44" t="e">
        <v>#N/A</v>
      </c>
      <c r="AE44" t="e">
        <v>#N/A</v>
      </c>
      <c r="AF44">
        <v>0</v>
      </c>
      <c r="AG44">
        <v>0</v>
      </c>
      <c r="AH44">
        <v>0</v>
      </c>
      <c r="AI44">
        <v>0</v>
      </c>
      <c r="AJ44" t="s">
        <v>1138</v>
      </c>
      <c r="AK44" t="s">
        <v>1138</v>
      </c>
      <c r="AL44" t="s">
        <v>1138</v>
      </c>
      <c r="AM44" t="s">
        <v>1138</v>
      </c>
      <c r="AN44">
        <v>99</v>
      </c>
      <c r="AO44">
        <v>99</v>
      </c>
      <c r="AP44">
        <v>99</v>
      </c>
      <c r="AQ44">
        <v>99</v>
      </c>
      <c r="AR44" t="s">
        <v>1744</v>
      </c>
      <c r="AS44">
        <v>0</v>
      </c>
      <c r="AT44" t="s">
        <v>1477</v>
      </c>
      <c r="AU44">
        <v>0</v>
      </c>
      <c r="AV44" t="s">
        <v>1477</v>
      </c>
      <c r="AW44">
        <v>0</v>
      </c>
      <c r="AX44" t="e">
        <v>#N/A</v>
      </c>
      <c r="AY44" t="e">
        <v>#N/A</v>
      </c>
      <c r="AZ44">
        <v>0</v>
      </c>
      <c r="BA44" t="s">
        <v>860</v>
      </c>
      <c r="BB44" t="s">
        <v>860</v>
      </c>
      <c r="BC44" t="s">
        <v>860</v>
      </c>
      <c r="BD44" t="s">
        <v>860</v>
      </c>
    </row>
    <row r="45" spans="1:56" x14ac:dyDescent="0.25">
      <c r="A45" t="s">
        <v>866</v>
      </c>
      <c r="B45">
        <v>98</v>
      </c>
      <c r="C45">
        <v>1</v>
      </c>
      <c r="D45" t="s">
        <v>863</v>
      </c>
      <c r="E45">
        <v>621</v>
      </c>
      <c r="F45">
        <v>1</v>
      </c>
      <c r="G45">
        <v>9</v>
      </c>
      <c r="H45">
        <v>1.0900000000000001</v>
      </c>
      <c r="I45">
        <v>2.5</v>
      </c>
      <c r="J45" t="s">
        <v>753</v>
      </c>
      <c r="K45" t="s">
        <v>753</v>
      </c>
      <c r="L45" t="s">
        <v>753</v>
      </c>
      <c r="M45" t="s">
        <v>754</v>
      </c>
      <c r="N45" t="s">
        <v>755</v>
      </c>
      <c r="O45" t="s">
        <v>2352</v>
      </c>
      <c r="P45" t="s">
        <v>753</v>
      </c>
      <c r="Q45" t="s">
        <v>753</v>
      </c>
      <c r="R45" t="s">
        <v>753</v>
      </c>
      <c r="S45" t="s">
        <v>753</v>
      </c>
      <c r="T45" t="s">
        <v>753</v>
      </c>
      <c r="U45">
        <v>0</v>
      </c>
      <c r="V45" t="s">
        <v>753</v>
      </c>
      <c r="W45" t="s">
        <v>755</v>
      </c>
      <c r="X45">
        <v>0</v>
      </c>
      <c r="Y45" t="s">
        <v>753</v>
      </c>
      <c r="Z45">
        <v>0</v>
      </c>
      <c r="AA45" t="s">
        <v>753</v>
      </c>
      <c r="AB45">
        <v>0</v>
      </c>
      <c r="AC45">
        <v>3.6013000000000002</v>
      </c>
      <c r="AD45">
        <v>16.170999999999999</v>
      </c>
      <c r="AE45" t="s">
        <v>1477</v>
      </c>
      <c r="AF45">
        <v>3140</v>
      </c>
      <c r="AG45">
        <v>0</v>
      </c>
      <c r="AH45">
        <v>0</v>
      </c>
      <c r="AI45">
        <v>0</v>
      </c>
      <c r="AJ45" t="s">
        <v>867</v>
      </c>
      <c r="AK45">
        <v>3300009</v>
      </c>
      <c r="AL45">
        <v>33000317</v>
      </c>
      <c r="AM45">
        <v>33000011</v>
      </c>
      <c r="AN45">
        <v>531560</v>
      </c>
      <c r="AO45">
        <v>6155673</v>
      </c>
      <c r="AP45">
        <v>531560</v>
      </c>
      <c r="AQ45">
        <v>6155673</v>
      </c>
      <c r="AR45" t="s">
        <v>758</v>
      </c>
      <c r="AS45">
        <v>0</v>
      </c>
      <c r="AT45">
        <v>0.82220000000000004</v>
      </c>
      <c r="AU45" t="s">
        <v>755</v>
      </c>
      <c r="AV45">
        <v>2.4899999999999999E-2</v>
      </c>
      <c r="AW45" t="s">
        <v>755</v>
      </c>
      <c r="AX45">
        <v>94.914000000000001</v>
      </c>
      <c r="AY45" t="s">
        <v>753</v>
      </c>
      <c r="AZ45">
        <v>0</v>
      </c>
      <c r="BA45" t="s">
        <v>753</v>
      </c>
      <c r="BB45" t="s">
        <v>753</v>
      </c>
      <c r="BC45" t="s">
        <v>753</v>
      </c>
      <c r="BD45" t="s">
        <v>753</v>
      </c>
    </row>
    <row r="46" spans="1:56" x14ac:dyDescent="0.25">
      <c r="A46" t="s">
        <v>2111</v>
      </c>
      <c r="B46">
        <v>11501</v>
      </c>
      <c r="C46">
        <v>1</v>
      </c>
      <c r="D46" t="s">
        <v>979</v>
      </c>
      <c r="E46">
        <v>492</v>
      </c>
      <c r="F46">
        <v>3.4</v>
      </c>
      <c r="G46">
        <v>15</v>
      </c>
      <c r="H46">
        <v>0.2</v>
      </c>
      <c r="I46">
        <v>0.4</v>
      </c>
      <c r="J46" t="s">
        <v>753</v>
      </c>
      <c r="K46" t="s">
        <v>787</v>
      </c>
      <c r="L46" t="s">
        <v>787</v>
      </c>
      <c r="M46" t="s">
        <v>738</v>
      </c>
      <c r="N46" t="s">
        <v>787</v>
      </c>
      <c r="O46" t="s">
        <v>2352</v>
      </c>
      <c r="P46" t="s">
        <v>753</v>
      </c>
      <c r="Q46">
        <v>0</v>
      </c>
      <c r="R46" t="s">
        <v>753</v>
      </c>
      <c r="S46">
        <v>0</v>
      </c>
      <c r="T46" t="s">
        <v>753</v>
      </c>
      <c r="U46">
        <v>0</v>
      </c>
      <c r="V46" t="s">
        <v>753</v>
      </c>
      <c r="W46" t="s">
        <v>787</v>
      </c>
      <c r="X46">
        <v>0</v>
      </c>
      <c r="Y46" t="s">
        <v>753</v>
      </c>
      <c r="Z46">
        <v>0</v>
      </c>
      <c r="AA46" t="s">
        <v>753</v>
      </c>
      <c r="AB46">
        <v>0</v>
      </c>
      <c r="AC46">
        <v>7.2819000000000003</v>
      </c>
      <c r="AD46">
        <v>202.40129999999999</v>
      </c>
      <c r="AE46">
        <v>25.021000000000001</v>
      </c>
      <c r="AF46">
        <v>1150</v>
      </c>
      <c r="AG46">
        <v>127</v>
      </c>
      <c r="AH46">
        <v>111</v>
      </c>
      <c r="AI46">
        <v>71</v>
      </c>
      <c r="AJ46" t="s">
        <v>2112</v>
      </c>
      <c r="AK46" t="s">
        <v>1138</v>
      </c>
      <c r="AL46">
        <v>47000933</v>
      </c>
      <c r="AM46">
        <v>47000932</v>
      </c>
      <c r="AN46">
        <v>590392</v>
      </c>
      <c r="AO46">
        <v>6084807</v>
      </c>
      <c r="AP46">
        <v>99</v>
      </c>
      <c r="AQ46">
        <v>99</v>
      </c>
      <c r="AR46" t="s">
        <v>1744</v>
      </c>
      <c r="AS46" t="s">
        <v>762</v>
      </c>
      <c r="AT46">
        <v>8.1293000000000006</v>
      </c>
      <c r="AU46" t="s">
        <v>763</v>
      </c>
      <c r="AV46">
        <v>1.05</v>
      </c>
      <c r="AW46" t="s">
        <v>763</v>
      </c>
      <c r="AX46">
        <v>110.93389999999999</v>
      </c>
      <c r="AY46" t="s">
        <v>753</v>
      </c>
      <c r="AZ46">
        <v>0</v>
      </c>
      <c r="BA46" t="s">
        <v>753</v>
      </c>
      <c r="BB46" t="s">
        <v>753</v>
      </c>
      <c r="BC46" t="s">
        <v>753</v>
      </c>
      <c r="BD46" t="s">
        <v>753</v>
      </c>
    </row>
    <row r="47" spans="1:56" x14ac:dyDescent="0.25">
      <c r="A47" t="s">
        <v>657</v>
      </c>
      <c r="B47">
        <v>654</v>
      </c>
      <c r="C47">
        <v>1</v>
      </c>
      <c r="D47" t="s">
        <v>879</v>
      </c>
      <c r="E47">
        <v>766</v>
      </c>
      <c r="F47">
        <v>19.7</v>
      </c>
      <c r="G47">
        <v>13</v>
      </c>
      <c r="H47">
        <v>0.65</v>
      </c>
      <c r="I47">
        <v>1.3</v>
      </c>
      <c r="J47" t="s">
        <v>753</v>
      </c>
      <c r="K47" t="s">
        <v>755</v>
      </c>
      <c r="L47" t="s">
        <v>755</v>
      </c>
      <c r="M47" t="s">
        <v>754</v>
      </c>
      <c r="N47" t="s">
        <v>755</v>
      </c>
      <c r="O47" t="s">
        <v>2352</v>
      </c>
      <c r="P47" t="s">
        <v>753</v>
      </c>
      <c r="Q47">
        <v>0</v>
      </c>
      <c r="R47" t="s">
        <v>753</v>
      </c>
      <c r="S47">
        <v>0</v>
      </c>
      <c r="T47" t="s">
        <v>753</v>
      </c>
      <c r="U47">
        <v>0</v>
      </c>
      <c r="V47" t="s">
        <v>753</v>
      </c>
      <c r="W47" t="s">
        <v>755</v>
      </c>
      <c r="X47">
        <v>0</v>
      </c>
      <c r="Y47" t="s">
        <v>753</v>
      </c>
      <c r="Z47">
        <v>0</v>
      </c>
      <c r="AA47" t="s">
        <v>753</v>
      </c>
      <c r="AB47">
        <v>0</v>
      </c>
      <c r="AC47">
        <v>2.1911</v>
      </c>
      <c r="AD47">
        <v>76.6691</v>
      </c>
      <c r="AE47" t="s">
        <v>1477</v>
      </c>
      <c r="AF47">
        <v>0</v>
      </c>
      <c r="AG47">
        <v>0</v>
      </c>
      <c r="AH47">
        <v>0</v>
      </c>
      <c r="AI47">
        <v>0</v>
      </c>
      <c r="AJ47" t="s">
        <v>1463</v>
      </c>
      <c r="AK47">
        <v>2900046</v>
      </c>
      <c r="AL47">
        <v>29000524</v>
      </c>
      <c r="AM47">
        <v>29000523</v>
      </c>
      <c r="AN47">
        <v>555967</v>
      </c>
      <c r="AO47">
        <v>6183143</v>
      </c>
      <c r="AP47">
        <v>555967</v>
      </c>
      <c r="AQ47">
        <v>6183143</v>
      </c>
      <c r="AR47" t="s">
        <v>758</v>
      </c>
      <c r="AS47" t="s">
        <v>755</v>
      </c>
      <c r="AT47">
        <v>1.2669999999999999</v>
      </c>
      <c r="AU47" t="s">
        <v>755</v>
      </c>
      <c r="AV47">
        <v>4.2599999999999999E-2</v>
      </c>
      <c r="AW47" t="s">
        <v>755</v>
      </c>
      <c r="AX47">
        <v>114.96680000000001</v>
      </c>
      <c r="AY47" t="s">
        <v>753</v>
      </c>
      <c r="AZ47">
        <v>0</v>
      </c>
      <c r="BA47" t="s">
        <v>753</v>
      </c>
      <c r="BB47" t="s">
        <v>753</v>
      </c>
      <c r="BC47" t="s">
        <v>753</v>
      </c>
      <c r="BD47" t="s">
        <v>753</v>
      </c>
    </row>
    <row r="48" spans="1:56" x14ac:dyDescent="0.25">
      <c r="A48" t="s">
        <v>1578</v>
      </c>
      <c r="B48">
        <v>792</v>
      </c>
      <c r="C48">
        <v>2</v>
      </c>
      <c r="D48" t="s">
        <v>1577</v>
      </c>
      <c r="E48">
        <v>320</v>
      </c>
      <c r="F48">
        <v>9.9</v>
      </c>
      <c r="G48">
        <v>9</v>
      </c>
      <c r="H48">
        <v>0.81</v>
      </c>
      <c r="I48">
        <v>2</v>
      </c>
      <c r="J48" t="s">
        <v>753</v>
      </c>
      <c r="K48" t="s">
        <v>753</v>
      </c>
      <c r="L48" t="s">
        <v>762</v>
      </c>
      <c r="M48" t="s">
        <v>754</v>
      </c>
      <c r="N48" t="s">
        <v>753</v>
      </c>
      <c r="O48" t="s">
        <v>2352</v>
      </c>
      <c r="P48" t="s">
        <v>753</v>
      </c>
      <c r="Q48" t="s">
        <v>753</v>
      </c>
      <c r="R48" t="s">
        <v>753</v>
      </c>
      <c r="S48" t="s">
        <v>753</v>
      </c>
      <c r="T48" t="s">
        <v>753</v>
      </c>
      <c r="U48">
        <v>0</v>
      </c>
      <c r="V48" t="s">
        <v>753</v>
      </c>
      <c r="W48" t="s">
        <v>753</v>
      </c>
      <c r="X48">
        <v>0</v>
      </c>
      <c r="Y48" t="s">
        <v>753</v>
      </c>
      <c r="Z48" t="s">
        <v>755</v>
      </c>
      <c r="AA48" t="s">
        <v>753</v>
      </c>
      <c r="AB48" t="s">
        <v>764</v>
      </c>
      <c r="AC48">
        <v>2.0118</v>
      </c>
      <c r="AD48">
        <v>33.634900000000002</v>
      </c>
      <c r="AE48">
        <v>0.16</v>
      </c>
      <c r="AF48">
        <v>0</v>
      </c>
      <c r="AG48">
        <v>0</v>
      </c>
      <c r="AH48">
        <v>0</v>
      </c>
      <c r="AI48">
        <v>0</v>
      </c>
      <c r="AJ48" t="s">
        <v>1579</v>
      </c>
      <c r="AK48">
        <v>5800029</v>
      </c>
      <c r="AL48">
        <v>58000159</v>
      </c>
      <c r="AM48">
        <v>58000158</v>
      </c>
      <c r="AN48">
        <v>691758</v>
      </c>
      <c r="AO48">
        <v>6142562</v>
      </c>
      <c r="AP48">
        <v>691758</v>
      </c>
      <c r="AQ48">
        <v>6142562</v>
      </c>
      <c r="AR48" t="s">
        <v>758</v>
      </c>
      <c r="AS48" t="s">
        <v>755</v>
      </c>
      <c r="AT48">
        <v>1.2265999999999999</v>
      </c>
      <c r="AU48" t="s">
        <v>753</v>
      </c>
      <c r="AV48">
        <v>0.2112</v>
      </c>
      <c r="AW48" t="s">
        <v>763</v>
      </c>
      <c r="AX48">
        <v>113.62779999999999</v>
      </c>
      <c r="AY48" t="s">
        <v>753</v>
      </c>
      <c r="AZ48" t="s">
        <v>764</v>
      </c>
      <c r="BA48" t="s">
        <v>753</v>
      </c>
      <c r="BB48" t="s">
        <v>753</v>
      </c>
      <c r="BC48" t="s">
        <v>753</v>
      </c>
      <c r="BD48" t="s">
        <v>753</v>
      </c>
    </row>
    <row r="49" spans="1:56" x14ac:dyDescent="0.25">
      <c r="A49" t="s">
        <v>2151</v>
      </c>
      <c r="B49">
        <v>2512</v>
      </c>
      <c r="C49">
        <v>2</v>
      </c>
      <c r="D49" t="s">
        <v>1541</v>
      </c>
      <c r="E49">
        <v>370</v>
      </c>
      <c r="F49">
        <v>25.3</v>
      </c>
      <c r="G49">
        <v>17</v>
      </c>
      <c r="H49">
        <v>1</v>
      </c>
      <c r="I49">
        <v>1.8</v>
      </c>
      <c r="J49" t="s">
        <v>860</v>
      </c>
      <c r="K49" t="s">
        <v>1477</v>
      </c>
      <c r="L49" t="s">
        <v>1477</v>
      </c>
      <c r="M49">
        <v>0</v>
      </c>
      <c r="N49">
        <v>0</v>
      </c>
      <c r="O49" t="s">
        <v>2352</v>
      </c>
      <c r="P49" t="s">
        <v>860</v>
      </c>
      <c r="Q49">
        <v>0</v>
      </c>
      <c r="R49" t="s">
        <v>860</v>
      </c>
      <c r="S49">
        <v>0</v>
      </c>
      <c r="T49" t="s">
        <v>860</v>
      </c>
      <c r="U49">
        <v>0</v>
      </c>
      <c r="V49" t="s">
        <v>860</v>
      </c>
      <c r="W49">
        <v>0</v>
      </c>
      <c r="X49">
        <v>0</v>
      </c>
      <c r="Y49" t="s">
        <v>860</v>
      </c>
      <c r="Z49">
        <v>0</v>
      </c>
      <c r="AA49" t="s">
        <v>860</v>
      </c>
      <c r="AB49">
        <v>0</v>
      </c>
      <c r="AC49">
        <v>0</v>
      </c>
      <c r="AD49">
        <v>0</v>
      </c>
      <c r="AE49">
        <v>0</v>
      </c>
      <c r="AF49">
        <v>0</v>
      </c>
      <c r="AG49">
        <v>0</v>
      </c>
      <c r="AH49">
        <v>0</v>
      </c>
      <c r="AI49">
        <v>0</v>
      </c>
      <c r="AJ49" t="s">
        <v>1138</v>
      </c>
      <c r="AK49" t="s">
        <v>1138</v>
      </c>
      <c r="AL49" t="s">
        <v>1138</v>
      </c>
      <c r="AM49" t="s">
        <v>1138</v>
      </c>
      <c r="AN49">
        <v>99</v>
      </c>
      <c r="AO49">
        <v>99</v>
      </c>
      <c r="AP49">
        <v>99</v>
      </c>
      <c r="AQ49">
        <v>99</v>
      </c>
      <c r="AR49" t="s">
        <v>1744</v>
      </c>
      <c r="AS49" t="e">
        <v>#N/A</v>
      </c>
      <c r="AT49" t="s">
        <v>1477</v>
      </c>
      <c r="AU49">
        <v>0</v>
      </c>
      <c r="AV49" t="s">
        <v>1477</v>
      </c>
      <c r="AW49">
        <v>0</v>
      </c>
      <c r="AX49" t="s">
        <v>1477</v>
      </c>
      <c r="AY49">
        <v>0</v>
      </c>
      <c r="AZ49">
        <v>0</v>
      </c>
      <c r="BA49" t="s">
        <v>860</v>
      </c>
      <c r="BB49" t="s">
        <v>860</v>
      </c>
      <c r="BC49" t="s">
        <v>860</v>
      </c>
      <c r="BD49" t="s">
        <v>860</v>
      </c>
    </row>
    <row r="50" spans="1:56" x14ac:dyDescent="0.25">
      <c r="A50" t="s">
        <v>98</v>
      </c>
      <c r="B50">
        <v>252</v>
      </c>
      <c r="C50">
        <v>1</v>
      </c>
      <c r="D50" t="s">
        <v>998</v>
      </c>
      <c r="E50">
        <v>661</v>
      </c>
      <c r="F50">
        <v>7.6</v>
      </c>
      <c r="G50">
        <v>13</v>
      </c>
      <c r="H50">
        <v>1.25</v>
      </c>
      <c r="I50">
        <v>2.2000000000000002</v>
      </c>
      <c r="J50" t="s">
        <v>753</v>
      </c>
      <c r="K50" t="s">
        <v>762</v>
      </c>
      <c r="L50" t="s">
        <v>762</v>
      </c>
      <c r="M50" t="s">
        <v>738</v>
      </c>
      <c r="N50" t="s">
        <v>762</v>
      </c>
      <c r="O50" t="s">
        <v>2352</v>
      </c>
      <c r="P50" t="s">
        <v>753</v>
      </c>
      <c r="Q50" t="s">
        <v>762</v>
      </c>
      <c r="R50" t="s">
        <v>753</v>
      </c>
      <c r="S50" t="s">
        <v>762</v>
      </c>
      <c r="T50" t="s">
        <v>753</v>
      </c>
      <c r="U50">
        <v>0</v>
      </c>
      <c r="V50" t="s">
        <v>753</v>
      </c>
      <c r="W50" t="s">
        <v>762</v>
      </c>
      <c r="X50">
        <v>0</v>
      </c>
      <c r="Y50" t="s">
        <v>753</v>
      </c>
      <c r="Z50">
        <v>0</v>
      </c>
      <c r="AA50" t="s">
        <v>753</v>
      </c>
      <c r="AB50">
        <v>0</v>
      </c>
      <c r="AC50">
        <v>1.3552499999999998</v>
      </c>
      <c r="AD50">
        <v>61.219400000000007</v>
      </c>
      <c r="AE50">
        <v>0.1</v>
      </c>
      <c r="AF50">
        <v>3100</v>
      </c>
      <c r="AG50">
        <v>0</v>
      </c>
      <c r="AH50">
        <v>0</v>
      </c>
      <c r="AI50">
        <v>0</v>
      </c>
      <c r="AJ50" t="s">
        <v>1005</v>
      </c>
      <c r="AK50">
        <v>2000030</v>
      </c>
      <c r="AL50">
        <v>20000276</v>
      </c>
      <c r="AM50">
        <v>20000043</v>
      </c>
      <c r="AN50">
        <v>488935</v>
      </c>
      <c r="AO50">
        <v>6261581</v>
      </c>
      <c r="AP50">
        <v>488994</v>
      </c>
      <c r="AQ50">
        <v>6261749</v>
      </c>
      <c r="AR50" t="s">
        <v>758</v>
      </c>
      <c r="AS50" t="s">
        <v>762</v>
      </c>
      <c r="AT50">
        <v>1.149</v>
      </c>
      <c r="AU50" t="s">
        <v>755</v>
      </c>
      <c r="AV50">
        <v>8.7999999999999995E-2</v>
      </c>
      <c r="AW50" t="s">
        <v>755</v>
      </c>
      <c r="AX50">
        <v>95.208699999999993</v>
      </c>
      <c r="AY50" t="s">
        <v>753</v>
      </c>
      <c r="AZ50" t="s">
        <v>764</v>
      </c>
      <c r="BA50" t="s">
        <v>753</v>
      </c>
      <c r="BB50" t="s">
        <v>753</v>
      </c>
      <c r="BC50" t="s">
        <v>753</v>
      </c>
      <c r="BD50" t="s">
        <v>753</v>
      </c>
    </row>
    <row r="51" spans="1:56" x14ac:dyDescent="0.25">
      <c r="A51" t="s">
        <v>1</v>
      </c>
      <c r="B51">
        <v>1</v>
      </c>
      <c r="C51">
        <v>1</v>
      </c>
      <c r="D51" t="s">
        <v>752</v>
      </c>
      <c r="E51">
        <v>787</v>
      </c>
      <c r="F51">
        <v>39.299999999999997</v>
      </c>
      <c r="G51">
        <v>13</v>
      </c>
      <c r="H51">
        <v>1.51</v>
      </c>
      <c r="I51">
        <v>5.8</v>
      </c>
      <c r="J51" t="s">
        <v>753</v>
      </c>
      <c r="K51" t="s">
        <v>753</v>
      </c>
      <c r="L51" t="s">
        <v>753</v>
      </c>
      <c r="M51" t="s">
        <v>754</v>
      </c>
      <c r="N51" t="s">
        <v>755</v>
      </c>
      <c r="O51" t="s">
        <v>2352</v>
      </c>
      <c r="P51" t="s">
        <v>753</v>
      </c>
      <c r="Q51" t="s">
        <v>753</v>
      </c>
      <c r="R51" t="s">
        <v>753</v>
      </c>
      <c r="S51" t="s">
        <v>753</v>
      </c>
      <c r="T51" t="s">
        <v>753</v>
      </c>
      <c r="U51">
        <v>0</v>
      </c>
      <c r="V51" t="s">
        <v>753</v>
      </c>
      <c r="W51" t="s">
        <v>755</v>
      </c>
      <c r="X51">
        <v>0</v>
      </c>
      <c r="Y51" t="s">
        <v>753</v>
      </c>
      <c r="Z51">
        <v>0</v>
      </c>
      <c r="AA51" t="s">
        <v>753</v>
      </c>
      <c r="AB51">
        <v>0</v>
      </c>
      <c r="AC51">
        <v>0.50780000000000003</v>
      </c>
      <c r="AD51">
        <v>69.470299999999995</v>
      </c>
      <c r="AE51" t="s">
        <v>756</v>
      </c>
      <c r="AF51">
        <v>0</v>
      </c>
      <c r="AG51">
        <v>24</v>
      </c>
      <c r="AH51">
        <v>24</v>
      </c>
      <c r="AI51">
        <v>22</v>
      </c>
      <c r="AJ51" t="s">
        <v>757</v>
      </c>
      <c r="AK51">
        <v>100007</v>
      </c>
      <c r="AL51">
        <v>1000417</v>
      </c>
      <c r="AM51">
        <v>1000007</v>
      </c>
      <c r="AN51">
        <v>475988</v>
      </c>
      <c r="AO51">
        <v>6324288</v>
      </c>
      <c r="AP51">
        <v>475988</v>
      </c>
      <c r="AQ51">
        <v>6324288</v>
      </c>
      <c r="AR51" t="s">
        <v>758</v>
      </c>
      <c r="AS51" t="s">
        <v>755</v>
      </c>
      <c r="AT51">
        <v>0.83169999999999999</v>
      </c>
      <c r="AU51" t="s">
        <v>755</v>
      </c>
      <c r="AV51">
        <v>1.9900000000000001E-2</v>
      </c>
      <c r="AW51" t="s">
        <v>755</v>
      </c>
      <c r="AX51">
        <v>100.9572</v>
      </c>
      <c r="AY51" t="s">
        <v>753</v>
      </c>
      <c r="AZ51">
        <v>0</v>
      </c>
      <c r="BA51" t="s">
        <v>753</v>
      </c>
      <c r="BB51" t="s">
        <v>753</v>
      </c>
      <c r="BC51" t="s">
        <v>753</v>
      </c>
      <c r="BD51" t="s">
        <v>753</v>
      </c>
    </row>
    <row r="52" spans="1:56" x14ac:dyDescent="0.25">
      <c r="A52" t="s">
        <v>301</v>
      </c>
      <c r="B52">
        <v>659</v>
      </c>
      <c r="C52">
        <v>2</v>
      </c>
      <c r="D52" t="s">
        <v>1467</v>
      </c>
      <c r="E52">
        <v>326</v>
      </c>
      <c r="F52">
        <v>4.9000000000000004</v>
      </c>
      <c r="G52">
        <v>9</v>
      </c>
      <c r="H52">
        <v>0.62</v>
      </c>
      <c r="I52">
        <v>0.9</v>
      </c>
      <c r="J52" t="s">
        <v>753</v>
      </c>
      <c r="K52" t="s">
        <v>787</v>
      </c>
      <c r="L52" t="s">
        <v>787</v>
      </c>
      <c r="M52" t="s">
        <v>738</v>
      </c>
      <c r="N52" t="s">
        <v>760</v>
      </c>
      <c r="O52" t="s">
        <v>2352</v>
      </c>
      <c r="P52" t="s">
        <v>753</v>
      </c>
      <c r="Q52" t="s">
        <v>787</v>
      </c>
      <c r="R52" t="s">
        <v>753</v>
      </c>
      <c r="S52" t="s">
        <v>787</v>
      </c>
      <c r="T52" t="s">
        <v>753</v>
      </c>
      <c r="U52">
        <v>0</v>
      </c>
      <c r="V52" t="s">
        <v>753</v>
      </c>
      <c r="W52" t="s">
        <v>760</v>
      </c>
      <c r="X52">
        <v>0</v>
      </c>
      <c r="Y52" t="s">
        <v>753</v>
      </c>
      <c r="Z52">
        <v>0</v>
      </c>
      <c r="AA52" t="s">
        <v>753</v>
      </c>
      <c r="AB52">
        <v>0</v>
      </c>
      <c r="AC52">
        <v>3.5516999999999999</v>
      </c>
      <c r="AD52">
        <v>39.886800000000001</v>
      </c>
      <c r="AE52">
        <v>0.1</v>
      </c>
      <c r="AF52">
        <v>3150</v>
      </c>
      <c r="AG52">
        <v>157</v>
      </c>
      <c r="AH52">
        <v>138</v>
      </c>
      <c r="AI52">
        <v>100</v>
      </c>
      <c r="AJ52" t="s">
        <v>1469</v>
      </c>
      <c r="AK52">
        <v>5100038</v>
      </c>
      <c r="AL52">
        <v>51000203</v>
      </c>
      <c r="AM52">
        <v>51000055</v>
      </c>
      <c r="AN52">
        <v>645919</v>
      </c>
      <c r="AO52">
        <v>6159194</v>
      </c>
      <c r="AP52">
        <v>645919</v>
      </c>
      <c r="AQ52">
        <v>6159194</v>
      </c>
      <c r="AR52" t="s">
        <v>758</v>
      </c>
      <c r="AS52" t="s">
        <v>762</v>
      </c>
      <c r="AT52">
        <v>2.823</v>
      </c>
      <c r="AU52" t="s">
        <v>763</v>
      </c>
      <c r="AV52">
        <v>0.33279999999999998</v>
      </c>
      <c r="AW52" t="s">
        <v>763</v>
      </c>
      <c r="AX52">
        <v>113.4945</v>
      </c>
      <c r="AY52" t="s">
        <v>753</v>
      </c>
      <c r="AZ52">
        <v>0</v>
      </c>
      <c r="BA52" t="s">
        <v>753</v>
      </c>
      <c r="BB52" t="s">
        <v>753</v>
      </c>
      <c r="BC52" t="s">
        <v>753</v>
      </c>
      <c r="BD52" t="s">
        <v>753</v>
      </c>
    </row>
    <row r="53" spans="1:56" x14ac:dyDescent="0.25">
      <c r="A53" t="s">
        <v>1256</v>
      </c>
      <c r="B53">
        <v>452</v>
      </c>
      <c r="C53">
        <v>1</v>
      </c>
      <c r="D53" t="s">
        <v>975</v>
      </c>
      <c r="E53">
        <v>615</v>
      </c>
      <c r="F53">
        <v>5.3</v>
      </c>
      <c r="G53">
        <v>10</v>
      </c>
      <c r="H53">
        <v>3.13</v>
      </c>
      <c r="I53">
        <v>7.6</v>
      </c>
      <c r="J53" t="s">
        <v>753</v>
      </c>
      <c r="K53" t="s">
        <v>755</v>
      </c>
      <c r="L53" t="s">
        <v>755</v>
      </c>
      <c r="M53" t="s">
        <v>754</v>
      </c>
      <c r="N53" t="s">
        <v>755</v>
      </c>
      <c r="O53" t="s">
        <v>2352</v>
      </c>
      <c r="P53" t="s">
        <v>753</v>
      </c>
      <c r="Q53" t="s">
        <v>755</v>
      </c>
      <c r="R53" t="s">
        <v>753</v>
      </c>
      <c r="S53" t="s">
        <v>755</v>
      </c>
      <c r="T53" t="s">
        <v>753</v>
      </c>
      <c r="U53">
        <v>0</v>
      </c>
      <c r="V53" t="s">
        <v>753</v>
      </c>
      <c r="W53" t="s">
        <v>755</v>
      </c>
      <c r="X53">
        <v>0</v>
      </c>
      <c r="Y53" t="s">
        <v>753</v>
      </c>
      <c r="Z53">
        <v>0</v>
      </c>
      <c r="AA53" t="s">
        <v>753</v>
      </c>
      <c r="AB53">
        <v>0</v>
      </c>
      <c r="AC53">
        <v>1.1031</v>
      </c>
      <c r="AD53">
        <v>17.6447</v>
      </c>
      <c r="AE53" t="s">
        <v>1477</v>
      </c>
      <c r="AF53">
        <v>3110</v>
      </c>
      <c r="AG53">
        <v>52</v>
      </c>
      <c r="AH53">
        <v>48</v>
      </c>
      <c r="AI53">
        <v>0</v>
      </c>
      <c r="AJ53" t="s">
        <v>1257</v>
      </c>
      <c r="AK53">
        <v>2100305</v>
      </c>
      <c r="AL53">
        <v>21001692</v>
      </c>
      <c r="AM53">
        <v>21000301</v>
      </c>
      <c r="AN53">
        <v>541416</v>
      </c>
      <c r="AO53">
        <v>6211642</v>
      </c>
      <c r="AP53">
        <v>541429</v>
      </c>
      <c r="AQ53">
        <v>6211662</v>
      </c>
      <c r="AR53" t="s">
        <v>758</v>
      </c>
      <c r="AS53" t="s">
        <v>755</v>
      </c>
      <c r="AT53" t="s">
        <v>1477</v>
      </c>
      <c r="AU53">
        <v>0</v>
      </c>
      <c r="AV53" t="s">
        <v>1477</v>
      </c>
      <c r="AW53">
        <v>0</v>
      </c>
      <c r="AX53">
        <v>89.213200000000001</v>
      </c>
      <c r="AY53" t="s">
        <v>753</v>
      </c>
      <c r="AZ53">
        <v>0</v>
      </c>
      <c r="BA53" t="s">
        <v>753</v>
      </c>
      <c r="BB53" t="s">
        <v>753</v>
      </c>
      <c r="BC53" t="s">
        <v>753</v>
      </c>
      <c r="BD53" t="s">
        <v>753</v>
      </c>
    </row>
    <row r="54" spans="1:56" x14ac:dyDescent="0.25">
      <c r="A54" t="s">
        <v>400</v>
      </c>
      <c r="B54">
        <v>832</v>
      </c>
      <c r="C54">
        <v>2</v>
      </c>
      <c r="D54" t="s">
        <v>1541</v>
      </c>
      <c r="E54">
        <v>370</v>
      </c>
      <c r="F54">
        <v>6</v>
      </c>
      <c r="G54">
        <v>9</v>
      </c>
      <c r="H54">
        <v>1.46</v>
      </c>
      <c r="I54">
        <v>1.9</v>
      </c>
      <c r="J54" t="s">
        <v>753</v>
      </c>
      <c r="K54" t="s">
        <v>753</v>
      </c>
      <c r="L54" t="s">
        <v>762</v>
      </c>
      <c r="M54" t="s">
        <v>754</v>
      </c>
      <c r="N54" t="s">
        <v>753</v>
      </c>
      <c r="O54" t="s">
        <v>2352</v>
      </c>
      <c r="P54" t="s">
        <v>753</v>
      </c>
      <c r="Q54" t="s">
        <v>753</v>
      </c>
      <c r="R54" t="s">
        <v>753</v>
      </c>
      <c r="S54" t="s">
        <v>753</v>
      </c>
      <c r="T54" t="s">
        <v>753</v>
      </c>
      <c r="U54">
        <v>0</v>
      </c>
      <c r="V54" t="s">
        <v>753</v>
      </c>
      <c r="W54" t="s">
        <v>753</v>
      </c>
      <c r="X54">
        <v>0</v>
      </c>
      <c r="Y54" t="s">
        <v>753</v>
      </c>
      <c r="Z54" t="s">
        <v>753</v>
      </c>
      <c r="AA54" t="s">
        <v>753</v>
      </c>
      <c r="AB54" t="s">
        <v>764</v>
      </c>
      <c r="AC54">
        <v>1.3048999999999999</v>
      </c>
      <c r="AD54">
        <v>31.342099999999999</v>
      </c>
      <c r="AE54">
        <v>7.0000000000000007E-2</v>
      </c>
      <c r="AF54">
        <v>3150</v>
      </c>
      <c r="AG54">
        <v>0</v>
      </c>
      <c r="AH54">
        <v>0</v>
      </c>
      <c r="AI54">
        <v>0</v>
      </c>
      <c r="AJ54" t="s">
        <v>1602</v>
      </c>
      <c r="AK54">
        <v>5700007</v>
      </c>
      <c r="AL54">
        <v>57000320</v>
      </c>
      <c r="AM54">
        <v>57000011</v>
      </c>
      <c r="AN54">
        <v>688382</v>
      </c>
      <c r="AO54">
        <v>6123881</v>
      </c>
      <c r="AP54">
        <v>688382</v>
      </c>
      <c r="AQ54">
        <v>6123881</v>
      </c>
      <c r="AR54" t="s">
        <v>758</v>
      </c>
      <c r="AS54" t="s">
        <v>753</v>
      </c>
      <c r="AT54">
        <v>1.0204</v>
      </c>
      <c r="AU54" t="s">
        <v>755</v>
      </c>
      <c r="AV54">
        <v>4.6100000000000002E-2</v>
      </c>
      <c r="AW54" t="s">
        <v>755</v>
      </c>
      <c r="AX54">
        <v>126.6704</v>
      </c>
      <c r="AY54" t="s">
        <v>753</v>
      </c>
      <c r="AZ54" t="s">
        <v>790</v>
      </c>
      <c r="BA54" t="s">
        <v>753</v>
      </c>
      <c r="BB54" t="s">
        <v>753</v>
      </c>
      <c r="BC54" t="s">
        <v>753</v>
      </c>
      <c r="BD54" t="s">
        <v>753</v>
      </c>
    </row>
    <row r="55" spans="1:56" x14ac:dyDescent="0.25">
      <c r="A55" t="s">
        <v>252</v>
      </c>
      <c r="B55">
        <v>555</v>
      </c>
      <c r="C55">
        <v>1</v>
      </c>
      <c r="D55" t="s">
        <v>932</v>
      </c>
      <c r="E55">
        <v>706</v>
      </c>
      <c r="F55">
        <v>9.6999999999999993</v>
      </c>
      <c r="G55">
        <v>9</v>
      </c>
      <c r="H55">
        <v>0.66</v>
      </c>
      <c r="I55">
        <v>1.2</v>
      </c>
      <c r="J55" t="s">
        <v>753</v>
      </c>
      <c r="K55" t="s">
        <v>762</v>
      </c>
      <c r="L55" t="s">
        <v>762</v>
      </c>
      <c r="M55" t="s">
        <v>738</v>
      </c>
      <c r="N55" t="s">
        <v>755</v>
      </c>
      <c r="O55" t="s">
        <v>760</v>
      </c>
      <c r="P55" t="s">
        <v>753</v>
      </c>
      <c r="Q55" t="s">
        <v>753</v>
      </c>
      <c r="R55" t="s">
        <v>753</v>
      </c>
      <c r="S55" t="s">
        <v>762</v>
      </c>
      <c r="T55" t="s">
        <v>753</v>
      </c>
      <c r="U55" t="s">
        <v>753</v>
      </c>
      <c r="V55" t="s">
        <v>753</v>
      </c>
      <c r="W55" t="s">
        <v>753</v>
      </c>
      <c r="X55">
        <v>0</v>
      </c>
      <c r="Y55" t="s">
        <v>753</v>
      </c>
      <c r="Z55" t="s">
        <v>753</v>
      </c>
      <c r="AA55" t="s">
        <v>753</v>
      </c>
      <c r="AB55">
        <v>0</v>
      </c>
      <c r="AC55">
        <v>2.1673</v>
      </c>
      <c r="AD55">
        <v>28.4527</v>
      </c>
      <c r="AE55">
        <v>7.1199999999999999E-2</v>
      </c>
      <c r="AF55">
        <v>3140</v>
      </c>
      <c r="AG55">
        <v>227</v>
      </c>
      <c r="AH55">
        <v>186</v>
      </c>
      <c r="AI55">
        <v>0</v>
      </c>
      <c r="AJ55" t="s">
        <v>1360</v>
      </c>
      <c r="AK55">
        <v>2300011</v>
      </c>
      <c r="AL55">
        <v>23000175</v>
      </c>
      <c r="AM55">
        <v>23000018</v>
      </c>
      <c r="AN55">
        <v>597469</v>
      </c>
      <c r="AO55">
        <v>6230653</v>
      </c>
      <c r="AP55">
        <v>597469</v>
      </c>
      <c r="AQ55">
        <v>6230653</v>
      </c>
      <c r="AR55" t="s">
        <v>758</v>
      </c>
      <c r="AS55">
        <v>0</v>
      </c>
      <c r="AT55">
        <v>0.8345499999999999</v>
      </c>
      <c r="AU55" t="s">
        <v>755</v>
      </c>
      <c r="AV55">
        <v>3.2550000000000003E-2</v>
      </c>
      <c r="AW55" t="s">
        <v>755</v>
      </c>
      <c r="AX55">
        <v>130.84379999999999</v>
      </c>
      <c r="AY55" t="s">
        <v>753</v>
      </c>
      <c r="AZ55">
        <v>0</v>
      </c>
      <c r="BA55" t="s">
        <v>753</v>
      </c>
      <c r="BB55" t="s">
        <v>753</v>
      </c>
      <c r="BC55" t="s">
        <v>753</v>
      </c>
      <c r="BD55" t="s">
        <v>753</v>
      </c>
    </row>
    <row r="56" spans="1:56" x14ac:dyDescent="0.25">
      <c r="A56" t="s">
        <v>354</v>
      </c>
      <c r="B56">
        <v>742</v>
      </c>
      <c r="C56">
        <v>2</v>
      </c>
      <c r="D56" t="s">
        <v>1488</v>
      </c>
      <c r="E56">
        <v>217</v>
      </c>
      <c r="F56">
        <v>12.1</v>
      </c>
      <c r="G56">
        <v>13</v>
      </c>
      <c r="H56">
        <v>1.28</v>
      </c>
      <c r="I56">
        <v>2.9</v>
      </c>
      <c r="J56" t="s">
        <v>753</v>
      </c>
      <c r="K56" t="s">
        <v>760</v>
      </c>
      <c r="L56" t="s">
        <v>760</v>
      </c>
      <c r="M56" t="s">
        <v>738</v>
      </c>
      <c r="N56" t="s">
        <v>760</v>
      </c>
      <c r="O56" t="s">
        <v>2352</v>
      </c>
      <c r="P56" t="s">
        <v>753</v>
      </c>
      <c r="Q56" t="s">
        <v>753</v>
      </c>
      <c r="R56" t="s">
        <v>753</v>
      </c>
      <c r="S56" t="s">
        <v>753</v>
      </c>
      <c r="T56" t="s">
        <v>753</v>
      </c>
      <c r="U56">
        <v>0</v>
      </c>
      <c r="V56" t="s">
        <v>753</v>
      </c>
      <c r="W56" t="s">
        <v>760</v>
      </c>
      <c r="X56">
        <v>0</v>
      </c>
      <c r="Y56" t="s">
        <v>753</v>
      </c>
      <c r="Z56">
        <v>0</v>
      </c>
      <c r="AA56" t="s">
        <v>753</v>
      </c>
      <c r="AB56">
        <v>0</v>
      </c>
      <c r="AC56">
        <v>1.6556</v>
      </c>
      <c r="AD56">
        <v>104.53455</v>
      </c>
      <c r="AE56">
        <v>0.1</v>
      </c>
      <c r="AF56">
        <v>3160</v>
      </c>
      <c r="AG56">
        <v>130</v>
      </c>
      <c r="AH56">
        <v>114</v>
      </c>
      <c r="AI56">
        <v>0</v>
      </c>
      <c r="AJ56" t="s">
        <v>1539</v>
      </c>
      <c r="AK56">
        <v>4800011</v>
      </c>
      <c r="AL56">
        <v>48000081</v>
      </c>
      <c r="AM56">
        <v>48000027</v>
      </c>
      <c r="AN56">
        <v>720808</v>
      </c>
      <c r="AO56">
        <v>6218625</v>
      </c>
      <c r="AP56">
        <v>720808</v>
      </c>
      <c r="AQ56">
        <v>6218625</v>
      </c>
      <c r="AR56" t="s">
        <v>758</v>
      </c>
      <c r="AS56" t="s">
        <v>753</v>
      </c>
      <c r="AT56">
        <v>2.0566</v>
      </c>
      <c r="AU56" t="s">
        <v>763</v>
      </c>
      <c r="AV56">
        <v>0.44119999999999998</v>
      </c>
      <c r="AW56" t="s">
        <v>763</v>
      </c>
      <c r="AX56">
        <v>94.36760000000001</v>
      </c>
      <c r="AY56" t="s">
        <v>753</v>
      </c>
      <c r="AZ56">
        <v>0</v>
      </c>
      <c r="BA56" t="s">
        <v>753</v>
      </c>
      <c r="BB56" t="s">
        <v>753</v>
      </c>
      <c r="BC56" t="s">
        <v>753</v>
      </c>
      <c r="BD56" t="s">
        <v>753</v>
      </c>
    </row>
    <row r="57" spans="1:56" x14ac:dyDescent="0.25">
      <c r="A57" t="s">
        <v>401</v>
      </c>
      <c r="B57">
        <v>834</v>
      </c>
      <c r="C57">
        <v>2</v>
      </c>
      <c r="D57" t="s">
        <v>1541</v>
      </c>
      <c r="E57">
        <v>370</v>
      </c>
      <c r="F57">
        <v>2.2000000000000002</v>
      </c>
      <c r="G57">
        <v>9</v>
      </c>
      <c r="H57">
        <v>2.25</v>
      </c>
      <c r="I57">
        <v>4.5</v>
      </c>
      <c r="J57" t="s">
        <v>753</v>
      </c>
      <c r="K57" t="s">
        <v>1477</v>
      </c>
      <c r="L57" t="s">
        <v>1477</v>
      </c>
      <c r="M57">
        <v>0</v>
      </c>
      <c r="N57">
        <v>0</v>
      </c>
      <c r="O57" t="s">
        <v>2352</v>
      </c>
      <c r="P57" t="s">
        <v>753</v>
      </c>
      <c r="Q57">
        <v>0</v>
      </c>
      <c r="R57" t="s">
        <v>753</v>
      </c>
      <c r="S57">
        <v>0</v>
      </c>
      <c r="T57" t="s">
        <v>753</v>
      </c>
      <c r="U57">
        <v>0</v>
      </c>
      <c r="V57" t="s">
        <v>753</v>
      </c>
      <c r="W57">
        <v>0</v>
      </c>
      <c r="X57">
        <v>0</v>
      </c>
      <c r="Y57" t="s">
        <v>753</v>
      </c>
      <c r="Z57">
        <v>0</v>
      </c>
      <c r="AA57" t="s">
        <v>753</v>
      </c>
      <c r="AB57">
        <v>0</v>
      </c>
      <c r="AC57">
        <v>4.0792999999999999</v>
      </c>
      <c r="AD57">
        <v>34.329000000000001</v>
      </c>
      <c r="AE57" t="s">
        <v>1477</v>
      </c>
      <c r="AF57">
        <v>3100</v>
      </c>
      <c r="AG57">
        <v>0</v>
      </c>
      <c r="AH57">
        <v>0</v>
      </c>
      <c r="AI57">
        <v>0</v>
      </c>
      <c r="AJ57" t="s">
        <v>1603</v>
      </c>
      <c r="AK57">
        <v>5700002</v>
      </c>
      <c r="AL57">
        <v>57000264</v>
      </c>
      <c r="AM57">
        <v>57000105</v>
      </c>
      <c r="AN57">
        <v>680434</v>
      </c>
      <c r="AO57">
        <v>6123599</v>
      </c>
      <c r="AP57">
        <v>680434</v>
      </c>
      <c r="AQ57">
        <v>6123599</v>
      </c>
      <c r="AR57" t="s">
        <v>758</v>
      </c>
      <c r="AS57">
        <v>0</v>
      </c>
      <c r="AT57" t="s">
        <v>1477</v>
      </c>
      <c r="AU57">
        <v>0</v>
      </c>
      <c r="AV57">
        <v>0</v>
      </c>
      <c r="AW57">
        <v>0</v>
      </c>
      <c r="AX57" t="s">
        <v>1477</v>
      </c>
      <c r="AY57">
        <v>0</v>
      </c>
      <c r="AZ57">
        <v>0</v>
      </c>
      <c r="BA57" t="s">
        <v>753</v>
      </c>
      <c r="BB57" t="s">
        <v>753</v>
      </c>
      <c r="BC57" t="s">
        <v>753</v>
      </c>
      <c r="BD57" t="s">
        <v>753</v>
      </c>
    </row>
    <row r="58" spans="1:56" x14ac:dyDescent="0.25">
      <c r="A58" t="s">
        <v>99</v>
      </c>
      <c r="B58">
        <v>255</v>
      </c>
      <c r="C58">
        <v>1</v>
      </c>
      <c r="D58" t="s">
        <v>998</v>
      </c>
      <c r="E58">
        <v>661</v>
      </c>
      <c r="F58">
        <v>12.6</v>
      </c>
      <c r="G58">
        <v>9</v>
      </c>
      <c r="H58">
        <v>1.24</v>
      </c>
      <c r="I58">
        <v>2</v>
      </c>
      <c r="J58" t="s">
        <v>753</v>
      </c>
      <c r="K58" t="s">
        <v>760</v>
      </c>
      <c r="L58" t="s">
        <v>760</v>
      </c>
      <c r="M58" t="s">
        <v>738</v>
      </c>
      <c r="N58" t="s">
        <v>760</v>
      </c>
      <c r="O58" t="s">
        <v>2352</v>
      </c>
      <c r="P58" t="s">
        <v>753</v>
      </c>
      <c r="Q58" t="s">
        <v>753</v>
      </c>
      <c r="R58" t="s">
        <v>753</v>
      </c>
      <c r="S58" t="s">
        <v>753</v>
      </c>
      <c r="T58" t="s">
        <v>753</v>
      </c>
      <c r="U58">
        <v>0</v>
      </c>
      <c r="V58" t="s">
        <v>753</v>
      </c>
      <c r="W58" t="s">
        <v>760</v>
      </c>
      <c r="X58">
        <v>0</v>
      </c>
      <c r="Y58" t="s">
        <v>753</v>
      </c>
      <c r="Z58" t="s">
        <v>753</v>
      </c>
      <c r="AA58" t="s">
        <v>753</v>
      </c>
      <c r="AB58" t="s">
        <v>764</v>
      </c>
      <c r="AC58">
        <v>1.4359333333333335</v>
      </c>
      <c r="AD58">
        <v>24.755566666666667</v>
      </c>
      <c r="AE58">
        <v>0.1</v>
      </c>
      <c r="AF58">
        <v>3150</v>
      </c>
      <c r="AG58">
        <v>0</v>
      </c>
      <c r="AH58">
        <v>0</v>
      </c>
      <c r="AI58">
        <v>0</v>
      </c>
      <c r="AJ58" t="s">
        <v>1006</v>
      </c>
      <c r="AK58">
        <v>1600001</v>
      </c>
      <c r="AL58">
        <v>16000092</v>
      </c>
      <c r="AM58">
        <v>16000001</v>
      </c>
      <c r="AN58">
        <v>485144</v>
      </c>
      <c r="AO58">
        <v>6251534</v>
      </c>
      <c r="AP58">
        <v>485235</v>
      </c>
      <c r="AQ58">
        <v>6251521</v>
      </c>
      <c r="AR58" t="s">
        <v>758</v>
      </c>
      <c r="AS58" t="s">
        <v>755</v>
      </c>
      <c r="AT58">
        <v>0.86665000000000003</v>
      </c>
      <c r="AU58" t="s">
        <v>755</v>
      </c>
      <c r="AV58">
        <v>8.8200000000000001E-2</v>
      </c>
      <c r="AW58" t="s">
        <v>763</v>
      </c>
      <c r="AX58">
        <v>109.498</v>
      </c>
      <c r="AY58" t="s">
        <v>753</v>
      </c>
      <c r="AZ58" t="s">
        <v>764</v>
      </c>
      <c r="BA58" t="s">
        <v>753</v>
      </c>
      <c r="BB58" t="s">
        <v>753</v>
      </c>
      <c r="BC58" t="s">
        <v>753</v>
      </c>
      <c r="BD58" t="s">
        <v>753</v>
      </c>
    </row>
    <row r="59" spans="1:56" x14ac:dyDescent="0.25">
      <c r="A59" t="s">
        <v>682</v>
      </c>
      <c r="B59">
        <v>3102</v>
      </c>
      <c r="C59">
        <v>3</v>
      </c>
      <c r="D59" t="s">
        <v>1679</v>
      </c>
      <c r="E59">
        <v>400</v>
      </c>
      <c r="F59">
        <v>2.6</v>
      </c>
      <c r="G59">
        <v>9</v>
      </c>
      <c r="H59">
        <v>2.0099999999999998</v>
      </c>
      <c r="I59">
        <v>3.5</v>
      </c>
      <c r="J59" t="s">
        <v>753</v>
      </c>
      <c r="K59" t="s">
        <v>753</v>
      </c>
      <c r="L59" t="s">
        <v>753</v>
      </c>
      <c r="M59" t="s">
        <v>754</v>
      </c>
      <c r="N59" t="s">
        <v>753</v>
      </c>
      <c r="O59" t="s">
        <v>2352</v>
      </c>
      <c r="P59" t="s">
        <v>753</v>
      </c>
      <c r="Q59">
        <v>0</v>
      </c>
      <c r="R59" t="s">
        <v>753</v>
      </c>
      <c r="S59">
        <v>0</v>
      </c>
      <c r="T59" t="s">
        <v>753</v>
      </c>
      <c r="U59">
        <v>0</v>
      </c>
      <c r="V59" t="s">
        <v>753</v>
      </c>
      <c r="W59" t="s">
        <v>753</v>
      </c>
      <c r="X59">
        <v>0</v>
      </c>
      <c r="Y59" t="s">
        <v>753</v>
      </c>
      <c r="Z59">
        <v>0</v>
      </c>
      <c r="AA59" t="s">
        <v>753</v>
      </c>
      <c r="AB59">
        <v>0</v>
      </c>
      <c r="AC59">
        <v>0.81159999999999999</v>
      </c>
      <c r="AD59">
        <v>21.023</v>
      </c>
      <c r="AE59" t="s">
        <v>1477</v>
      </c>
      <c r="AF59">
        <v>3150</v>
      </c>
      <c r="AG59">
        <v>186</v>
      </c>
      <c r="AH59">
        <v>162</v>
      </c>
      <c r="AI59">
        <v>80</v>
      </c>
      <c r="AJ59" t="s">
        <v>1980</v>
      </c>
      <c r="AK59">
        <v>6700002</v>
      </c>
      <c r="AL59">
        <v>67000552</v>
      </c>
      <c r="AM59">
        <v>67000002</v>
      </c>
      <c r="AN59">
        <v>875827</v>
      </c>
      <c r="AO59">
        <v>6123803</v>
      </c>
      <c r="AP59">
        <v>99</v>
      </c>
      <c r="AQ59">
        <v>99</v>
      </c>
      <c r="AR59" t="s">
        <v>1744</v>
      </c>
      <c r="AS59" t="s">
        <v>755</v>
      </c>
      <c r="AT59">
        <v>0.61260000000000003</v>
      </c>
      <c r="AU59" t="s">
        <v>755</v>
      </c>
      <c r="AV59">
        <v>2.5999999999999999E-2</v>
      </c>
      <c r="AW59" t="s">
        <v>755</v>
      </c>
      <c r="AX59">
        <v>89.739500000000007</v>
      </c>
      <c r="AY59" t="s">
        <v>753</v>
      </c>
      <c r="AZ59">
        <v>0</v>
      </c>
      <c r="BA59" t="s">
        <v>753</v>
      </c>
      <c r="BB59" t="s">
        <v>753</v>
      </c>
      <c r="BC59" t="s">
        <v>753</v>
      </c>
      <c r="BD59" t="s">
        <v>753</v>
      </c>
    </row>
    <row r="60" spans="1:56" x14ac:dyDescent="0.25">
      <c r="A60" t="s">
        <v>185</v>
      </c>
      <c r="B60">
        <v>453</v>
      </c>
      <c r="C60">
        <v>1</v>
      </c>
      <c r="D60" t="s">
        <v>975</v>
      </c>
      <c r="E60">
        <v>740</v>
      </c>
      <c r="F60">
        <v>198.8</v>
      </c>
      <c r="G60">
        <v>10</v>
      </c>
      <c r="H60">
        <v>4.9400000000000004</v>
      </c>
      <c r="I60">
        <v>15.05</v>
      </c>
      <c r="J60" t="s">
        <v>753</v>
      </c>
      <c r="K60" t="s">
        <v>762</v>
      </c>
      <c r="L60" t="s">
        <v>762</v>
      </c>
      <c r="M60" t="s">
        <v>738</v>
      </c>
      <c r="N60" t="s">
        <v>762</v>
      </c>
      <c r="O60" t="s">
        <v>2352</v>
      </c>
      <c r="P60" t="s">
        <v>753</v>
      </c>
      <c r="Q60" t="s">
        <v>762</v>
      </c>
      <c r="R60" t="s">
        <v>753</v>
      </c>
      <c r="S60" t="s">
        <v>762</v>
      </c>
      <c r="T60" t="s">
        <v>753</v>
      </c>
      <c r="U60">
        <v>0</v>
      </c>
      <c r="V60" t="s">
        <v>753</v>
      </c>
      <c r="W60" t="s">
        <v>762</v>
      </c>
      <c r="X60">
        <v>0</v>
      </c>
      <c r="Y60" t="s">
        <v>753</v>
      </c>
      <c r="Z60">
        <v>0</v>
      </c>
      <c r="AA60" t="s">
        <v>753</v>
      </c>
      <c r="AB60">
        <v>0</v>
      </c>
      <c r="AC60">
        <v>1.8563999999999998</v>
      </c>
      <c r="AD60">
        <v>13.0587</v>
      </c>
      <c r="AE60" t="s">
        <v>1477</v>
      </c>
      <c r="AF60">
        <v>3150</v>
      </c>
      <c r="AG60">
        <v>57</v>
      </c>
      <c r="AH60">
        <v>181</v>
      </c>
      <c r="AI60">
        <v>0</v>
      </c>
      <c r="AJ60" t="s">
        <v>1258</v>
      </c>
      <c r="AK60">
        <v>2100295</v>
      </c>
      <c r="AL60">
        <v>21001933</v>
      </c>
      <c r="AM60">
        <v>21000343</v>
      </c>
      <c r="AN60">
        <v>537878</v>
      </c>
      <c r="AO60">
        <v>6220827</v>
      </c>
      <c r="AP60">
        <v>537769</v>
      </c>
      <c r="AQ60">
        <v>6220843</v>
      </c>
      <c r="AR60" t="s">
        <v>758</v>
      </c>
      <c r="AS60" t="s">
        <v>755</v>
      </c>
      <c r="AT60">
        <v>0.88624999999999998</v>
      </c>
      <c r="AU60" t="s">
        <v>763</v>
      </c>
      <c r="AV60">
        <v>4.5950000000000005E-2</v>
      </c>
      <c r="AW60" t="s">
        <v>763</v>
      </c>
      <c r="AX60">
        <v>103.4166</v>
      </c>
      <c r="AY60" t="s">
        <v>753</v>
      </c>
      <c r="AZ60" t="s">
        <v>764</v>
      </c>
      <c r="BA60" t="s">
        <v>753</v>
      </c>
      <c r="BB60" t="s">
        <v>753</v>
      </c>
      <c r="BC60" t="s">
        <v>753</v>
      </c>
      <c r="BD60" t="s">
        <v>753</v>
      </c>
    </row>
    <row r="61" spans="1:56" x14ac:dyDescent="0.25">
      <c r="A61" t="s">
        <v>1952</v>
      </c>
      <c r="B61">
        <v>2511</v>
      </c>
      <c r="C61">
        <v>2</v>
      </c>
      <c r="D61" t="s">
        <v>1541</v>
      </c>
      <c r="E61">
        <v>376</v>
      </c>
      <c r="F61">
        <v>1</v>
      </c>
      <c r="G61">
        <v>17</v>
      </c>
      <c r="H61" t="s">
        <v>1477</v>
      </c>
      <c r="I61" t="s">
        <v>1477</v>
      </c>
      <c r="J61" t="s">
        <v>753</v>
      </c>
      <c r="K61" t="s">
        <v>1477</v>
      </c>
      <c r="L61" t="s">
        <v>1477</v>
      </c>
      <c r="M61">
        <v>0</v>
      </c>
      <c r="N61">
        <v>0</v>
      </c>
      <c r="O61" t="s">
        <v>2352</v>
      </c>
      <c r="P61" t="s">
        <v>753</v>
      </c>
      <c r="Q61">
        <v>0</v>
      </c>
      <c r="R61" t="s">
        <v>753</v>
      </c>
      <c r="S61">
        <v>0</v>
      </c>
      <c r="T61" t="s">
        <v>753</v>
      </c>
      <c r="U61">
        <v>0</v>
      </c>
      <c r="V61" t="s">
        <v>753</v>
      </c>
      <c r="W61">
        <v>0</v>
      </c>
      <c r="X61">
        <v>0</v>
      </c>
      <c r="Y61" t="s">
        <v>753</v>
      </c>
      <c r="Z61">
        <v>0</v>
      </c>
      <c r="AA61" t="s">
        <v>753</v>
      </c>
      <c r="AB61">
        <v>0</v>
      </c>
      <c r="AC61" t="s">
        <v>1477</v>
      </c>
      <c r="AD61" t="s">
        <v>1477</v>
      </c>
      <c r="AE61" t="s">
        <v>1477</v>
      </c>
      <c r="AF61">
        <v>3160</v>
      </c>
      <c r="AG61">
        <v>175</v>
      </c>
      <c r="AH61">
        <v>252</v>
      </c>
      <c r="AI61">
        <v>124</v>
      </c>
      <c r="AJ61" t="s">
        <v>1953</v>
      </c>
      <c r="AK61">
        <v>6100056</v>
      </c>
      <c r="AL61">
        <v>61000079</v>
      </c>
      <c r="AM61">
        <v>61000349</v>
      </c>
      <c r="AN61">
        <v>706142</v>
      </c>
      <c r="AO61">
        <v>6106132</v>
      </c>
      <c r="AP61">
        <v>99</v>
      </c>
      <c r="AQ61">
        <v>99</v>
      </c>
      <c r="AR61" t="s">
        <v>758</v>
      </c>
      <c r="AS61">
        <v>0</v>
      </c>
      <c r="AT61" t="s">
        <v>1477</v>
      </c>
      <c r="AU61">
        <v>0</v>
      </c>
      <c r="AV61" t="s">
        <v>1477</v>
      </c>
      <c r="AW61">
        <v>0</v>
      </c>
      <c r="AX61" t="s">
        <v>1477</v>
      </c>
      <c r="AY61">
        <v>0</v>
      </c>
      <c r="AZ61">
        <v>0</v>
      </c>
      <c r="BA61" t="s">
        <v>753</v>
      </c>
      <c r="BB61" t="s">
        <v>753</v>
      </c>
      <c r="BC61" t="s">
        <v>753</v>
      </c>
      <c r="BD61" t="s">
        <v>753</v>
      </c>
    </row>
    <row r="62" spans="1:56" x14ac:dyDescent="0.25">
      <c r="A62" t="s">
        <v>661</v>
      </c>
      <c r="B62">
        <v>835</v>
      </c>
      <c r="C62">
        <v>2</v>
      </c>
      <c r="D62" t="s">
        <v>1541</v>
      </c>
      <c r="E62">
        <v>376</v>
      </c>
      <c r="F62">
        <v>7.8</v>
      </c>
      <c r="G62">
        <v>13</v>
      </c>
      <c r="H62">
        <v>1</v>
      </c>
      <c r="I62">
        <v>1.2</v>
      </c>
      <c r="J62" t="s">
        <v>753</v>
      </c>
      <c r="K62" t="s">
        <v>1477</v>
      </c>
      <c r="L62" t="s">
        <v>1477</v>
      </c>
      <c r="M62">
        <v>0</v>
      </c>
      <c r="N62">
        <v>0</v>
      </c>
      <c r="O62" t="s">
        <v>2352</v>
      </c>
      <c r="P62" t="s">
        <v>753</v>
      </c>
      <c r="Q62">
        <v>0</v>
      </c>
      <c r="R62" t="s">
        <v>753</v>
      </c>
      <c r="S62">
        <v>0</v>
      </c>
      <c r="T62" t="s">
        <v>753</v>
      </c>
      <c r="U62">
        <v>0</v>
      </c>
      <c r="V62" t="s">
        <v>753</v>
      </c>
      <c r="W62">
        <v>0</v>
      </c>
      <c r="X62">
        <v>0</v>
      </c>
      <c r="Y62" t="s">
        <v>753</v>
      </c>
      <c r="Z62">
        <v>0</v>
      </c>
      <c r="AA62" t="s">
        <v>753</v>
      </c>
      <c r="AB62">
        <v>0</v>
      </c>
      <c r="AC62">
        <v>2.5</v>
      </c>
      <c r="AD62">
        <v>134</v>
      </c>
      <c r="AE62" t="s">
        <v>1477</v>
      </c>
      <c r="AF62">
        <v>3160</v>
      </c>
      <c r="AG62">
        <v>175</v>
      </c>
      <c r="AH62">
        <v>252</v>
      </c>
      <c r="AI62">
        <v>124</v>
      </c>
      <c r="AJ62" t="s">
        <v>1604</v>
      </c>
      <c r="AK62">
        <v>6100005</v>
      </c>
      <c r="AL62">
        <v>61000078</v>
      </c>
      <c r="AM62">
        <v>61000005</v>
      </c>
      <c r="AN62">
        <v>689246</v>
      </c>
      <c r="AO62">
        <v>6080424</v>
      </c>
      <c r="AP62">
        <v>689246</v>
      </c>
      <c r="AQ62">
        <v>6080424</v>
      </c>
      <c r="AR62" t="s">
        <v>758</v>
      </c>
      <c r="AS62">
        <v>0</v>
      </c>
      <c r="AT62" t="s">
        <v>1477</v>
      </c>
      <c r="AU62">
        <v>0</v>
      </c>
      <c r="AV62">
        <v>0</v>
      </c>
      <c r="AW62">
        <v>0</v>
      </c>
      <c r="AX62" t="s">
        <v>1477</v>
      </c>
      <c r="AY62">
        <v>0</v>
      </c>
      <c r="AZ62">
        <v>0</v>
      </c>
      <c r="BA62" t="s">
        <v>753</v>
      </c>
      <c r="BB62" t="s">
        <v>753</v>
      </c>
      <c r="BC62" t="s">
        <v>753</v>
      </c>
      <c r="BD62" t="s">
        <v>753</v>
      </c>
    </row>
    <row r="63" spans="1:56" x14ac:dyDescent="0.25">
      <c r="A63" t="s">
        <v>382</v>
      </c>
      <c r="B63">
        <v>793</v>
      </c>
      <c r="C63">
        <v>2</v>
      </c>
      <c r="D63" t="s">
        <v>1577</v>
      </c>
      <c r="E63">
        <v>259</v>
      </c>
      <c r="F63">
        <v>8.9</v>
      </c>
      <c r="G63">
        <v>9</v>
      </c>
      <c r="H63">
        <v>1.06</v>
      </c>
      <c r="I63">
        <v>2</v>
      </c>
      <c r="J63" t="s">
        <v>753</v>
      </c>
      <c r="K63" t="s">
        <v>762</v>
      </c>
      <c r="L63" t="s">
        <v>762</v>
      </c>
      <c r="M63" t="s">
        <v>738</v>
      </c>
      <c r="N63" t="s">
        <v>755</v>
      </c>
      <c r="O63" t="s">
        <v>753</v>
      </c>
      <c r="P63" t="s">
        <v>753</v>
      </c>
      <c r="Q63" t="s">
        <v>753</v>
      </c>
      <c r="R63" t="s">
        <v>753</v>
      </c>
      <c r="S63" t="s">
        <v>753</v>
      </c>
      <c r="T63" t="s">
        <v>753</v>
      </c>
      <c r="U63" t="s">
        <v>753</v>
      </c>
      <c r="V63" t="s">
        <v>753</v>
      </c>
      <c r="W63" t="s">
        <v>753</v>
      </c>
      <c r="X63">
        <v>0</v>
      </c>
      <c r="Y63" t="s">
        <v>753</v>
      </c>
      <c r="Z63" t="s">
        <v>762</v>
      </c>
      <c r="AA63" t="s">
        <v>753</v>
      </c>
      <c r="AB63" t="s">
        <v>764</v>
      </c>
      <c r="AC63">
        <v>1.8249</v>
      </c>
      <c r="AD63">
        <v>44.548999999999999</v>
      </c>
      <c r="AE63">
        <v>4.3799999999999999E-2</v>
      </c>
      <c r="AF63">
        <v>3150</v>
      </c>
      <c r="AG63">
        <v>0</v>
      </c>
      <c r="AH63">
        <v>0</v>
      </c>
      <c r="AI63">
        <v>0</v>
      </c>
      <c r="AJ63" t="s">
        <v>1580</v>
      </c>
      <c r="AK63">
        <v>5800001</v>
      </c>
      <c r="AL63">
        <v>58000036</v>
      </c>
      <c r="AM63">
        <v>58000013</v>
      </c>
      <c r="AN63">
        <v>687544</v>
      </c>
      <c r="AO63">
        <v>6154115</v>
      </c>
      <c r="AP63">
        <v>687544</v>
      </c>
      <c r="AQ63">
        <v>6154115</v>
      </c>
      <c r="AR63" t="s">
        <v>758</v>
      </c>
      <c r="AS63" t="s">
        <v>755</v>
      </c>
      <c r="AT63">
        <v>1.3882000000000001</v>
      </c>
      <c r="AU63" t="s">
        <v>763</v>
      </c>
      <c r="AV63">
        <v>2.6100000000000002E-2</v>
      </c>
      <c r="AW63" t="s">
        <v>755</v>
      </c>
      <c r="AX63">
        <v>94.691599999999994</v>
      </c>
      <c r="AY63" t="s">
        <v>753</v>
      </c>
      <c r="AZ63" t="s">
        <v>764</v>
      </c>
      <c r="BA63" t="s">
        <v>753</v>
      </c>
      <c r="BB63" t="s">
        <v>753</v>
      </c>
      <c r="BC63" t="s">
        <v>753</v>
      </c>
      <c r="BD63" t="s">
        <v>753</v>
      </c>
    </row>
    <row r="64" spans="1:56" x14ac:dyDescent="0.25">
      <c r="A64" t="s">
        <v>79</v>
      </c>
      <c r="B64">
        <v>203</v>
      </c>
      <c r="C64">
        <v>1</v>
      </c>
      <c r="D64" t="s">
        <v>961</v>
      </c>
      <c r="E64">
        <v>482</v>
      </c>
      <c r="F64">
        <v>30.9</v>
      </c>
      <c r="G64">
        <v>13</v>
      </c>
      <c r="H64">
        <v>0.83</v>
      </c>
      <c r="I64">
        <v>2.8</v>
      </c>
      <c r="J64" t="s">
        <v>787</v>
      </c>
      <c r="K64" t="s">
        <v>787</v>
      </c>
      <c r="L64" t="s">
        <v>787</v>
      </c>
      <c r="M64" t="s">
        <v>754</v>
      </c>
      <c r="N64" t="s">
        <v>787</v>
      </c>
      <c r="O64" t="s">
        <v>2352</v>
      </c>
      <c r="P64" t="s">
        <v>860</v>
      </c>
      <c r="Q64" t="s">
        <v>753</v>
      </c>
      <c r="R64" t="s">
        <v>753</v>
      </c>
      <c r="S64" t="s">
        <v>753</v>
      </c>
      <c r="T64" t="s">
        <v>753</v>
      </c>
      <c r="U64">
        <v>0</v>
      </c>
      <c r="V64" t="s">
        <v>787</v>
      </c>
      <c r="W64" t="s">
        <v>787</v>
      </c>
      <c r="X64">
        <v>0</v>
      </c>
      <c r="Y64" t="s">
        <v>860</v>
      </c>
      <c r="Z64">
        <v>0</v>
      </c>
      <c r="AA64" t="s">
        <v>860</v>
      </c>
      <c r="AB64">
        <v>0</v>
      </c>
      <c r="AC64">
        <v>4.9432499999999999</v>
      </c>
      <c r="AD64">
        <v>115.32895000000001</v>
      </c>
      <c r="AE64" t="s">
        <v>1477</v>
      </c>
      <c r="AF64">
        <v>3150</v>
      </c>
      <c r="AG64">
        <v>0</v>
      </c>
      <c r="AH64">
        <v>0</v>
      </c>
      <c r="AI64">
        <v>0</v>
      </c>
      <c r="AJ64" t="s">
        <v>962</v>
      </c>
      <c r="AK64">
        <v>4700249</v>
      </c>
      <c r="AL64">
        <v>47001037</v>
      </c>
      <c r="AM64">
        <v>47001036</v>
      </c>
      <c r="AN64">
        <v>620188</v>
      </c>
      <c r="AO64">
        <v>6095600</v>
      </c>
      <c r="AP64">
        <v>620188</v>
      </c>
      <c r="AQ64">
        <v>6095600</v>
      </c>
      <c r="AR64" t="s">
        <v>758</v>
      </c>
      <c r="AS64" t="s">
        <v>762</v>
      </c>
      <c r="AT64">
        <v>6.1977000000000002</v>
      </c>
      <c r="AU64" t="s">
        <v>763</v>
      </c>
      <c r="AV64">
        <v>1.1727000000000001</v>
      </c>
      <c r="AW64" t="s">
        <v>763</v>
      </c>
      <c r="AX64">
        <v>92.817849999999993</v>
      </c>
      <c r="AY64" t="s">
        <v>753</v>
      </c>
      <c r="AZ64">
        <v>0</v>
      </c>
      <c r="BA64" t="s">
        <v>762</v>
      </c>
      <c r="BB64" t="s">
        <v>762</v>
      </c>
      <c r="BC64" t="s">
        <v>753</v>
      </c>
      <c r="BD64" t="s">
        <v>762</v>
      </c>
    </row>
    <row r="65" spans="1:56" x14ac:dyDescent="0.25">
      <c r="A65" t="s">
        <v>266</v>
      </c>
      <c r="B65">
        <v>582</v>
      </c>
      <c r="C65">
        <v>1</v>
      </c>
      <c r="D65" t="s">
        <v>1377</v>
      </c>
      <c r="E65">
        <v>751</v>
      </c>
      <c r="F65">
        <v>145.4</v>
      </c>
      <c r="G65">
        <v>9</v>
      </c>
      <c r="H65">
        <v>0.96</v>
      </c>
      <c r="I65">
        <v>2</v>
      </c>
      <c r="J65" t="s">
        <v>753</v>
      </c>
      <c r="K65" t="s">
        <v>787</v>
      </c>
      <c r="L65" t="s">
        <v>787</v>
      </c>
      <c r="M65" t="s">
        <v>738</v>
      </c>
      <c r="N65" t="s">
        <v>787</v>
      </c>
      <c r="O65" t="s">
        <v>2352</v>
      </c>
      <c r="P65" t="s">
        <v>753</v>
      </c>
      <c r="Q65" t="s">
        <v>760</v>
      </c>
      <c r="R65" t="s">
        <v>753</v>
      </c>
      <c r="S65" t="s">
        <v>760</v>
      </c>
      <c r="T65" t="s">
        <v>753</v>
      </c>
      <c r="U65">
        <v>0</v>
      </c>
      <c r="V65" t="s">
        <v>753</v>
      </c>
      <c r="W65" t="s">
        <v>787</v>
      </c>
      <c r="X65">
        <v>0</v>
      </c>
      <c r="Y65" t="s">
        <v>753</v>
      </c>
      <c r="Z65" t="s">
        <v>787</v>
      </c>
      <c r="AA65" t="s">
        <v>753</v>
      </c>
      <c r="AB65">
        <v>0</v>
      </c>
      <c r="AC65">
        <v>3.0416500000000002</v>
      </c>
      <c r="AD65">
        <v>35.647433333333332</v>
      </c>
      <c r="AE65" t="s">
        <v>1477</v>
      </c>
      <c r="AF65">
        <v>3150</v>
      </c>
      <c r="AG65">
        <v>233</v>
      </c>
      <c r="AH65">
        <v>233</v>
      </c>
      <c r="AI65">
        <v>0</v>
      </c>
      <c r="AJ65" t="s">
        <v>1380</v>
      </c>
      <c r="AK65">
        <v>2600001</v>
      </c>
      <c r="AL65">
        <v>26000186</v>
      </c>
      <c r="AM65">
        <v>26000057</v>
      </c>
      <c r="AN65">
        <v>568689</v>
      </c>
      <c r="AO65">
        <v>6222983</v>
      </c>
      <c r="AP65">
        <v>568689</v>
      </c>
      <c r="AQ65">
        <v>6222983</v>
      </c>
      <c r="AR65" t="s">
        <v>758</v>
      </c>
      <c r="AS65" t="s">
        <v>762</v>
      </c>
      <c r="AT65">
        <v>1.6315999999999999</v>
      </c>
      <c r="AU65" t="s">
        <v>763</v>
      </c>
      <c r="AV65">
        <v>0.1849666666666667</v>
      </c>
      <c r="AW65" t="s">
        <v>763</v>
      </c>
      <c r="AX65">
        <v>119.95923333333333</v>
      </c>
      <c r="AY65" t="s">
        <v>753</v>
      </c>
      <c r="AZ65" t="s">
        <v>764</v>
      </c>
      <c r="BA65" t="s">
        <v>753</v>
      </c>
      <c r="BB65" t="s">
        <v>753</v>
      </c>
      <c r="BC65" t="s">
        <v>753</v>
      </c>
      <c r="BD65" t="s">
        <v>753</v>
      </c>
    </row>
    <row r="66" spans="1:56" x14ac:dyDescent="0.25">
      <c r="A66" t="s">
        <v>2090</v>
      </c>
      <c r="B66">
        <v>11205</v>
      </c>
      <c r="C66">
        <v>1</v>
      </c>
      <c r="D66" t="s">
        <v>917</v>
      </c>
      <c r="E66">
        <v>420</v>
      </c>
      <c r="F66">
        <v>5.5</v>
      </c>
      <c r="G66">
        <v>17</v>
      </c>
      <c r="H66" t="s">
        <v>1477</v>
      </c>
      <c r="I66" t="s">
        <v>1477</v>
      </c>
      <c r="J66" t="s">
        <v>753</v>
      </c>
      <c r="K66" t="s">
        <v>1477</v>
      </c>
      <c r="L66" t="s">
        <v>1477</v>
      </c>
      <c r="M66">
        <v>0</v>
      </c>
      <c r="N66">
        <v>0</v>
      </c>
      <c r="O66" t="s">
        <v>2352</v>
      </c>
      <c r="P66" t="s">
        <v>753</v>
      </c>
      <c r="Q66">
        <v>0</v>
      </c>
      <c r="R66" t="s">
        <v>753</v>
      </c>
      <c r="S66">
        <v>0</v>
      </c>
      <c r="T66" t="s">
        <v>753</v>
      </c>
      <c r="U66">
        <v>0</v>
      </c>
      <c r="V66" t="s">
        <v>753</v>
      </c>
      <c r="W66">
        <v>0</v>
      </c>
      <c r="X66">
        <v>0</v>
      </c>
      <c r="Y66" t="s">
        <v>753</v>
      </c>
      <c r="Z66">
        <v>0</v>
      </c>
      <c r="AA66" t="s">
        <v>753</v>
      </c>
      <c r="AB66">
        <v>0</v>
      </c>
      <c r="AC66" t="s">
        <v>1477</v>
      </c>
      <c r="AD66" t="s">
        <v>1477</v>
      </c>
      <c r="AE66" t="s">
        <v>1477</v>
      </c>
      <c r="AF66">
        <v>0</v>
      </c>
      <c r="AG66">
        <v>0</v>
      </c>
      <c r="AH66">
        <v>0</v>
      </c>
      <c r="AI66">
        <v>0</v>
      </c>
      <c r="AJ66" t="s">
        <v>1138</v>
      </c>
      <c r="AK66" t="s">
        <v>1138</v>
      </c>
      <c r="AL66" t="s">
        <v>1138</v>
      </c>
      <c r="AM66" t="s">
        <v>1138</v>
      </c>
      <c r="AN66">
        <v>99</v>
      </c>
      <c r="AO66">
        <v>99</v>
      </c>
      <c r="AP66">
        <v>99</v>
      </c>
      <c r="AQ66">
        <v>99</v>
      </c>
      <c r="AR66" t="s">
        <v>1744</v>
      </c>
      <c r="AS66">
        <v>0</v>
      </c>
      <c r="AT66" t="s">
        <v>1477</v>
      </c>
      <c r="AU66">
        <v>0</v>
      </c>
      <c r="AV66" t="s">
        <v>1477</v>
      </c>
      <c r="AW66">
        <v>0</v>
      </c>
      <c r="AX66" t="s">
        <v>1477</v>
      </c>
      <c r="AY66">
        <v>0</v>
      </c>
      <c r="AZ66">
        <v>0</v>
      </c>
      <c r="BA66" t="s">
        <v>753</v>
      </c>
      <c r="BB66" t="s">
        <v>753</v>
      </c>
      <c r="BC66" t="s">
        <v>753</v>
      </c>
      <c r="BD66" t="s">
        <v>753</v>
      </c>
    </row>
    <row r="67" spans="1:56" x14ac:dyDescent="0.25">
      <c r="A67" t="s">
        <v>1847</v>
      </c>
      <c r="B67">
        <v>1509</v>
      </c>
      <c r="C67">
        <v>1</v>
      </c>
      <c r="D67" t="s">
        <v>975</v>
      </c>
      <c r="E67">
        <v>791</v>
      </c>
      <c r="F67">
        <v>8</v>
      </c>
      <c r="G67">
        <v>17</v>
      </c>
      <c r="H67" t="s">
        <v>1477</v>
      </c>
      <c r="I67" t="s">
        <v>1477</v>
      </c>
      <c r="J67" t="s">
        <v>753</v>
      </c>
      <c r="K67" t="s">
        <v>1477</v>
      </c>
      <c r="L67" t="s">
        <v>1477</v>
      </c>
      <c r="M67">
        <v>0</v>
      </c>
      <c r="N67">
        <v>0</v>
      </c>
      <c r="O67" t="s">
        <v>2352</v>
      </c>
      <c r="P67" t="s">
        <v>753</v>
      </c>
      <c r="Q67">
        <v>0</v>
      </c>
      <c r="R67" t="s">
        <v>753</v>
      </c>
      <c r="S67">
        <v>0</v>
      </c>
      <c r="T67" t="s">
        <v>753</v>
      </c>
      <c r="U67">
        <v>0</v>
      </c>
      <c r="V67" t="s">
        <v>753</v>
      </c>
      <c r="W67">
        <v>0</v>
      </c>
      <c r="X67">
        <v>0</v>
      </c>
      <c r="Y67" t="s">
        <v>753</v>
      </c>
      <c r="Z67">
        <v>0</v>
      </c>
      <c r="AA67" t="s">
        <v>753</v>
      </c>
      <c r="AB67">
        <v>0</v>
      </c>
      <c r="AC67" t="s">
        <v>1477</v>
      </c>
      <c r="AD67" t="s">
        <v>1477</v>
      </c>
      <c r="AE67" t="s">
        <v>1477</v>
      </c>
      <c r="AF67">
        <v>0</v>
      </c>
      <c r="AG67">
        <v>34</v>
      </c>
      <c r="AH67">
        <v>34</v>
      </c>
      <c r="AI67">
        <v>0</v>
      </c>
      <c r="AJ67" t="s">
        <v>1138</v>
      </c>
      <c r="AK67" t="s">
        <v>1138</v>
      </c>
      <c r="AL67" t="s">
        <v>1138</v>
      </c>
      <c r="AM67" t="s">
        <v>1138</v>
      </c>
      <c r="AN67">
        <v>99</v>
      </c>
      <c r="AO67">
        <v>99</v>
      </c>
      <c r="AP67">
        <v>99</v>
      </c>
      <c r="AQ67">
        <v>99</v>
      </c>
      <c r="AR67" t="s">
        <v>1744</v>
      </c>
      <c r="AS67">
        <v>0</v>
      </c>
      <c r="AT67" t="s">
        <v>1477</v>
      </c>
      <c r="AU67">
        <v>0</v>
      </c>
      <c r="AV67" t="s">
        <v>1477</v>
      </c>
      <c r="AW67">
        <v>0</v>
      </c>
      <c r="AX67" t="s">
        <v>1477</v>
      </c>
      <c r="AY67">
        <v>0</v>
      </c>
      <c r="AZ67">
        <v>0</v>
      </c>
      <c r="BA67" t="s">
        <v>753</v>
      </c>
      <c r="BB67" t="s">
        <v>753</v>
      </c>
      <c r="BC67" t="s">
        <v>753</v>
      </c>
      <c r="BD67" t="s">
        <v>753</v>
      </c>
    </row>
    <row r="68" spans="1:56" x14ac:dyDescent="0.25">
      <c r="A68" t="s">
        <v>186</v>
      </c>
      <c r="B68">
        <v>455</v>
      </c>
      <c r="C68">
        <v>1</v>
      </c>
      <c r="D68" t="s">
        <v>975</v>
      </c>
      <c r="E68">
        <v>740</v>
      </c>
      <c r="F68">
        <v>111.8</v>
      </c>
      <c r="G68">
        <v>10</v>
      </c>
      <c r="H68">
        <v>4.26</v>
      </c>
      <c r="I68">
        <v>15</v>
      </c>
      <c r="J68" t="s">
        <v>753</v>
      </c>
      <c r="K68" t="s">
        <v>760</v>
      </c>
      <c r="L68" t="s">
        <v>760</v>
      </c>
      <c r="M68" t="s">
        <v>738</v>
      </c>
      <c r="N68" t="s">
        <v>762</v>
      </c>
      <c r="O68" t="s">
        <v>753</v>
      </c>
      <c r="P68" t="s">
        <v>753</v>
      </c>
      <c r="Q68" t="s">
        <v>753</v>
      </c>
      <c r="R68" t="s">
        <v>753</v>
      </c>
      <c r="S68" t="s">
        <v>753</v>
      </c>
      <c r="T68" t="s">
        <v>753</v>
      </c>
      <c r="U68" t="s">
        <v>753</v>
      </c>
      <c r="V68" t="s">
        <v>753</v>
      </c>
      <c r="W68" t="s">
        <v>753</v>
      </c>
      <c r="X68">
        <v>0</v>
      </c>
      <c r="Y68" t="s">
        <v>753</v>
      </c>
      <c r="Z68" t="s">
        <v>760</v>
      </c>
      <c r="AA68" t="s">
        <v>753</v>
      </c>
      <c r="AB68" t="s">
        <v>764</v>
      </c>
      <c r="AC68">
        <v>1.9296</v>
      </c>
      <c r="AD68">
        <v>13.266999999999999</v>
      </c>
      <c r="AE68">
        <v>0.1</v>
      </c>
      <c r="AF68">
        <v>3150</v>
      </c>
      <c r="AG68">
        <v>0</v>
      </c>
      <c r="AH68">
        <v>0</v>
      </c>
      <c r="AI68">
        <v>0</v>
      </c>
      <c r="AJ68" t="s">
        <v>1259</v>
      </c>
      <c r="AK68">
        <v>2100280</v>
      </c>
      <c r="AL68">
        <v>21001740</v>
      </c>
      <c r="AM68">
        <v>21000340</v>
      </c>
      <c r="AN68">
        <v>536232</v>
      </c>
      <c r="AO68">
        <v>6221992</v>
      </c>
      <c r="AP68">
        <v>536232</v>
      </c>
      <c r="AQ68">
        <v>6221992</v>
      </c>
      <c r="AR68" t="s">
        <v>758</v>
      </c>
      <c r="AS68" t="s">
        <v>755</v>
      </c>
      <c r="AT68">
        <v>0.83424999999999994</v>
      </c>
      <c r="AU68" t="s">
        <v>763</v>
      </c>
      <c r="AV68">
        <v>5.7450000000000001E-2</v>
      </c>
      <c r="AW68" t="s">
        <v>763</v>
      </c>
      <c r="AX68">
        <v>104.93004999999999</v>
      </c>
      <c r="AY68" t="s">
        <v>753</v>
      </c>
      <c r="AZ68" t="s">
        <v>764</v>
      </c>
      <c r="BA68" t="s">
        <v>753</v>
      </c>
      <c r="BB68" t="s">
        <v>753</v>
      </c>
      <c r="BC68" t="s">
        <v>753</v>
      </c>
      <c r="BD68" t="s">
        <v>753</v>
      </c>
    </row>
    <row r="69" spans="1:56" x14ac:dyDescent="0.25">
      <c r="A69" t="s">
        <v>100</v>
      </c>
      <c r="B69">
        <v>256</v>
      </c>
      <c r="C69">
        <v>1</v>
      </c>
      <c r="D69" t="s">
        <v>998</v>
      </c>
      <c r="E69">
        <v>791</v>
      </c>
      <c r="F69">
        <v>3.7</v>
      </c>
      <c r="G69">
        <v>5</v>
      </c>
      <c r="H69">
        <v>0.97</v>
      </c>
      <c r="I69">
        <v>1.82</v>
      </c>
      <c r="J69" t="s">
        <v>753</v>
      </c>
      <c r="K69" t="s">
        <v>760</v>
      </c>
      <c r="L69" t="s">
        <v>760</v>
      </c>
      <c r="M69" t="s">
        <v>738</v>
      </c>
      <c r="N69" t="s">
        <v>760</v>
      </c>
      <c r="O69" t="s">
        <v>2352</v>
      </c>
      <c r="P69" t="s">
        <v>753</v>
      </c>
      <c r="Q69" t="s">
        <v>760</v>
      </c>
      <c r="R69" t="s">
        <v>753</v>
      </c>
      <c r="S69" t="s">
        <v>760</v>
      </c>
      <c r="T69" t="s">
        <v>753</v>
      </c>
      <c r="U69">
        <v>0</v>
      </c>
      <c r="V69" t="s">
        <v>753</v>
      </c>
      <c r="W69" t="s">
        <v>760</v>
      </c>
      <c r="X69">
        <v>0</v>
      </c>
      <c r="Y69" t="s">
        <v>753</v>
      </c>
      <c r="Z69">
        <v>0</v>
      </c>
      <c r="AA69" t="s">
        <v>753</v>
      </c>
      <c r="AB69">
        <v>0</v>
      </c>
      <c r="AC69">
        <v>8.8800000000000004E-2</v>
      </c>
      <c r="AD69">
        <v>128.61840000000001</v>
      </c>
      <c r="AE69" t="s">
        <v>1477</v>
      </c>
      <c r="AF69">
        <v>3160</v>
      </c>
      <c r="AG69">
        <v>39</v>
      </c>
      <c r="AH69">
        <v>39</v>
      </c>
      <c r="AI69">
        <v>0</v>
      </c>
      <c r="AJ69" t="s">
        <v>1007</v>
      </c>
      <c r="AK69">
        <v>1900015</v>
      </c>
      <c r="AL69">
        <v>19000100</v>
      </c>
      <c r="AM69">
        <v>19000021</v>
      </c>
      <c r="AN69">
        <v>510699</v>
      </c>
      <c r="AO69">
        <v>6263473</v>
      </c>
      <c r="AP69">
        <v>510699</v>
      </c>
      <c r="AQ69">
        <v>6263473</v>
      </c>
      <c r="AR69" t="s">
        <v>758</v>
      </c>
      <c r="AS69" t="s">
        <v>755</v>
      </c>
      <c r="AT69">
        <v>0.84360000000000002</v>
      </c>
      <c r="AU69" t="s">
        <v>763</v>
      </c>
      <c r="AV69">
        <v>5.8799999999999998E-2</v>
      </c>
      <c r="AW69" t="s">
        <v>763</v>
      </c>
      <c r="AX69">
        <v>80.925899999999999</v>
      </c>
      <c r="AY69" t="s">
        <v>753</v>
      </c>
      <c r="AZ69">
        <v>0</v>
      </c>
      <c r="BA69" t="s">
        <v>753</v>
      </c>
      <c r="BB69" t="s">
        <v>753</v>
      </c>
      <c r="BC69" t="s">
        <v>753</v>
      </c>
      <c r="BD69" t="s">
        <v>753</v>
      </c>
    </row>
    <row r="70" spans="1:56" x14ac:dyDescent="0.25">
      <c r="A70" t="s">
        <v>187</v>
      </c>
      <c r="B70">
        <v>456</v>
      </c>
      <c r="C70">
        <v>1</v>
      </c>
      <c r="D70" t="s">
        <v>975</v>
      </c>
      <c r="E70">
        <v>615</v>
      </c>
      <c r="F70">
        <v>11.7</v>
      </c>
      <c r="G70">
        <v>9</v>
      </c>
      <c r="H70">
        <v>0.76</v>
      </c>
      <c r="I70">
        <v>2.1</v>
      </c>
      <c r="J70" t="s">
        <v>753</v>
      </c>
      <c r="K70" t="s">
        <v>762</v>
      </c>
      <c r="L70" t="s">
        <v>762</v>
      </c>
      <c r="M70" t="s">
        <v>738</v>
      </c>
      <c r="N70" t="s">
        <v>755</v>
      </c>
      <c r="O70" t="s">
        <v>2352</v>
      </c>
      <c r="P70" t="s">
        <v>753</v>
      </c>
      <c r="Q70" t="s">
        <v>755</v>
      </c>
      <c r="R70" t="s">
        <v>753</v>
      </c>
      <c r="S70" t="s">
        <v>755</v>
      </c>
      <c r="T70" t="s">
        <v>753</v>
      </c>
      <c r="U70">
        <v>0</v>
      </c>
      <c r="V70" t="s">
        <v>753</v>
      </c>
      <c r="W70" t="s">
        <v>755</v>
      </c>
      <c r="X70">
        <v>0</v>
      </c>
      <c r="Y70" t="s">
        <v>753</v>
      </c>
      <c r="Z70">
        <v>0</v>
      </c>
      <c r="AA70" t="s">
        <v>753</v>
      </c>
      <c r="AB70">
        <v>0</v>
      </c>
      <c r="AC70">
        <v>2.2835999999999999</v>
      </c>
      <c r="AD70">
        <v>27.069099999999999</v>
      </c>
      <c r="AE70" t="s">
        <v>1477</v>
      </c>
      <c r="AF70">
        <v>3150</v>
      </c>
      <c r="AG70">
        <v>0</v>
      </c>
      <c r="AH70">
        <v>0</v>
      </c>
      <c r="AI70">
        <v>0</v>
      </c>
      <c r="AJ70" t="s">
        <v>1260</v>
      </c>
      <c r="AK70">
        <v>2100260</v>
      </c>
      <c r="AL70">
        <v>21001935</v>
      </c>
      <c r="AM70">
        <v>21000305</v>
      </c>
      <c r="AN70">
        <v>543318</v>
      </c>
      <c r="AO70">
        <v>6202436</v>
      </c>
      <c r="AP70">
        <v>543369</v>
      </c>
      <c r="AQ70">
        <v>6202143</v>
      </c>
      <c r="AR70" t="s">
        <v>758</v>
      </c>
      <c r="AS70" t="s">
        <v>755</v>
      </c>
      <c r="AT70">
        <v>3.0286</v>
      </c>
      <c r="AU70" t="s">
        <v>763</v>
      </c>
      <c r="AV70">
        <v>8.7099999999999997E-2</v>
      </c>
      <c r="AW70" t="s">
        <v>763</v>
      </c>
      <c r="AX70">
        <v>85.500500000000002</v>
      </c>
      <c r="AY70" t="s">
        <v>753</v>
      </c>
      <c r="AZ70">
        <v>0</v>
      </c>
      <c r="BA70" t="s">
        <v>753</v>
      </c>
      <c r="BB70" t="s">
        <v>753</v>
      </c>
      <c r="BC70" t="s">
        <v>753</v>
      </c>
      <c r="BD70" t="s">
        <v>753</v>
      </c>
    </row>
    <row r="71" spans="1:56" x14ac:dyDescent="0.25">
      <c r="A71" t="s">
        <v>1983</v>
      </c>
      <c r="B71">
        <v>4103</v>
      </c>
      <c r="C71">
        <v>4</v>
      </c>
      <c r="D71" t="s">
        <v>1692</v>
      </c>
      <c r="E71">
        <v>550</v>
      </c>
      <c r="F71">
        <v>8.9</v>
      </c>
      <c r="G71">
        <v>13</v>
      </c>
      <c r="H71">
        <v>0.25</v>
      </c>
      <c r="I71">
        <v>0.6</v>
      </c>
      <c r="J71" t="s">
        <v>753</v>
      </c>
      <c r="K71" t="s">
        <v>787</v>
      </c>
      <c r="L71" t="s">
        <v>787</v>
      </c>
      <c r="M71" t="s">
        <v>738</v>
      </c>
      <c r="N71" t="s">
        <v>787</v>
      </c>
      <c r="O71" t="s">
        <v>2352</v>
      </c>
      <c r="P71" t="s">
        <v>753</v>
      </c>
      <c r="Q71" t="s">
        <v>753</v>
      </c>
      <c r="R71" t="s">
        <v>753</v>
      </c>
      <c r="S71" t="s">
        <v>753</v>
      </c>
      <c r="T71" t="s">
        <v>753</v>
      </c>
      <c r="U71">
        <v>0</v>
      </c>
      <c r="V71" t="s">
        <v>753</v>
      </c>
      <c r="W71" t="s">
        <v>787</v>
      </c>
      <c r="X71">
        <v>0</v>
      </c>
      <c r="Y71" t="s">
        <v>753</v>
      </c>
      <c r="Z71">
        <v>0</v>
      </c>
      <c r="AA71" t="s">
        <v>753</v>
      </c>
      <c r="AB71">
        <v>0</v>
      </c>
      <c r="AC71">
        <v>1.5861000000000001</v>
      </c>
      <c r="AD71">
        <v>106.9572</v>
      </c>
      <c r="AE71" t="s">
        <v>1477</v>
      </c>
      <c r="AF71">
        <v>3140</v>
      </c>
      <c r="AG71">
        <v>89</v>
      </c>
      <c r="AH71">
        <v>0</v>
      </c>
      <c r="AI71">
        <v>60</v>
      </c>
      <c r="AJ71" t="s">
        <v>1984</v>
      </c>
      <c r="AK71">
        <v>4200235</v>
      </c>
      <c r="AL71">
        <v>42001126</v>
      </c>
      <c r="AM71">
        <v>42001125</v>
      </c>
      <c r="AN71">
        <v>492600</v>
      </c>
      <c r="AO71">
        <v>6084100</v>
      </c>
      <c r="AP71">
        <v>492600</v>
      </c>
      <c r="AQ71">
        <v>6084100</v>
      </c>
      <c r="AR71" t="s">
        <v>1744</v>
      </c>
      <c r="AS71">
        <v>0</v>
      </c>
      <c r="AT71">
        <v>2.6951000000000001</v>
      </c>
      <c r="AU71" t="s">
        <v>763</v>
      </c>
      <c r="AV71">
        <v>0.2</v>
      </c>
      <c r="AW71" t="s">
        <v>763</v>
      </c>
      <c r="AX71">
        <v>115.0382</v>
      </c>
      <c r="AY71" t="s">
        <v>753</v>
      </c>
      <c r="AZ71">
        <v>0</v>
      </c>
      <c r="BA71" t="s">
        <v>753</v>
      </c>
      <c r="BB71" t="s">
        <v>753</v>
      </c>
      <c r="BC71" t="s">
        <v>753</v>
      </c>
      <c r="BD71" t="s">
        <v>753</v>
      </c>
    </row>
    <row r="72" spans="1:56" x14ac:dyDescent="0.25">
      <c r="A72" t="s">
        <v>101</v>
      </c>
      <c r="B72">
        <v>258</v>
      </c>
      <c r="C72">
        <v>1</v>
      </c>
      <c r="D72" t="s">
        <v>998</v>
      </c>
      <c r="E72">
        <v>779</v>
      </c>
      <c r="F72">
        <v>82.4</v>
      </c>
      <c r="G72">
        <v>13</v>
      </c>
      <c r="H72">
        <v>0.81</v>
      </c>
      <c r="I72">
        <v>1.6</v>
      </c>
      <c r="J72" t="s">
        <v>753</v>
      </c>
      <c r="K72" t="s">
        <v>787</v>
      </c>
      <c r="L72" t="s">
        <v>787</v>
      </c>
      <c r="M72" t="s">
        <v>738</v>
      </c>
      <c r="N72" t="s">
        <v>787</v>
      </c>
      <c r="O72" t="s">
        <v>2352</v>
      </c>
      <c r="P72" t="s">
        <v>753</v>
      </c>
      <c r="Q72" t="s">
        <v>755</v>
      </c>
      <c r="R72" t="s">
        <v>753</v>
      </c>
      <c r="S72" t="s">
        <v>755</v>
      </c>
      <c r="T72" t="s">
        <v>753</v>
      </c>
      <c r="U72" t="s">
        <v>787</v>
      </c>
      <c r="V72" t="s">
        <v>753</v>
      </c>
      <c r="W72" t="s">
        <v>787</v>
      </c>
      <c r="X72">
        <v>0</v>
      </c>
      <c r="Y72" t="s">
        <v>753</v>
      </c>
      <c r="Z72" t="s">
        <v>760</v>
      </c>
      <c r="AA72" t="s">
        <v>753</v>
      </c>
      <c r="AB72">
        <v>0</v>
      </c>
      <c r="AC72">
        <v>2.7336</v>
      </c>
      <c r="AD72">
        <v>61.861800000000002</v>
      </c>
      <c r="AE72">
        <v>0.1</v>
      </c>
      <c r="AF72">
        <v>3150</v>
      </c>
      <c r="AG72">
        <v>0</v>
      </c>
      <c r="AH72">
        <v>0</v>
      </c>
      <c r="AI72">
        <v>0</v>
      </c>
      <c r="AJ72" t="s">
        <v>1008</v>
      </c>
      <c r="AK72">
        <v>1600134</v>
      </c>
      <c r="AL72">
        <v>16000304</v>
      </c>
      <c r="AM72">
        <v>16000293</v>
      </c>
      <c r="AN72">
        <v>505002</v>
      </c>
      <c r="AO72">
        <v>6286351</v>
      </c>
      <c r="AP72">
        <v>505551</v>
      </c>
      <c r="AQ72">
        <v>6286560</v>
      </c>
      <c r="AR72" t="s">
        <v>758</v>
      </c>
      <c r="AS72" t="s">
        <v>762</v>
      </c>
      <c r="AT72">
        <v>1.968</v>
      </c>
      <c r="AU72" t="s">
        <v>763</v>
      </c>
      <c r="AV72">
        <v>0.28839999999999999</v>
      </c>
      <c r="AW72" t="s">
        <v>763</v>
      </c>
      <c r="AX72">
        <v>117.0628</v>
      </c>
      <c r="AY72" t="s">
        <v>753</v>
      </c>
      <c r="AZ72">
        <v>0</v>
      </c>
      <c r="BA72" t="s">
        <v>753</v>
      </c>
      <c r="BB72" t="s">
        <v>753</v>
      </c>
      <c r="BC72" t="s">
        <v>753</v>
      </c>
      <c r="BD72" t="s">
        <v>753</v>
      </c>
    </row>
    <row r="73" spans="1:56" x14ac:dyDescent="0.25">
      <c r="A73" t="s">
        <v>402</v>
      </c>
      <c r="B73">
        <v>837</v>
      </c>
      <c r="C73">
        <v>2</v>
      </c>
      <c r="D73" t="s">
        <v>1541</v>
      </c>
      <c r="E73">
        <v>340</v>
      </c>
      <c r="F73">
        <v>12.5</v>
      </c>
      <c r="G73">
        <v>9</v>
      </c>
      <c r="H73">
        <v>1.47</v>
      </c>
      <c r="I73">
        <v>2.7</v>
      </c>
      <c r="J73" t="s">
        <v>753</v>
      </c>
      <c r="K73" t="s">
        <v>787</v>
      </c>
      <c r="L73" t="s">
        <v>787</v>
      </c>
      <c r="M73" t="s">
        <v>738</v>
      </c>
      <c r="N73" t="s">
        <v>753</v>
      </c>
      <c r="O73" t="s">
        <v>753</v>
      </c>
      <c r="P73" t="s">
        <v>753</v>
      </c>
      <c r="Q73" t="s">
        <v>753</v>
      </c>
      <c r="R73" t="s">
        <v>753</v>
      </c>
      <c r="S73" t="s">
        <v>753</v>
      </c>
      <c r="T73" t="s">
        <v>753</v>
      </c>
      <c r="U73" t="s">
        <v>762</v>
      </c>
      <c r="V73" t="s">
        <v>753</v>
      </c>
      <c r="W73" t="s">
        <v>762</v>
      </c>
      <c r="X73" t="s">
        <v>760</v>
      </c>
      <c r="Y73" t="s">
        <v>753</v>
      </c>
      <c r="Z73" t="s">
        <v>787</v>
      </c>
      <c r="AA73" t="s">
        <v>753</v>
      </c>
      <c r="AB73" t="s">
        <v>764</v>
      </c>
      <c r="AC73">
        <v>3.0135000000000001</v>
      </c>
      <c r="AD73">
        <v>20.121700000000001</v>
      </c>
      <c r="AE73">
        <v>0.20799999999999999</v>
      </c>
      <c r="AF73">
        <v>3150</v>
      </c>
      <c r="AG73">
        <v>0</v>
      </c>
      <c r="AH73">
        <v>0</v>
      </c>
      <c r="AI73">
        <v>0</v>
      </c>
      <c r="AJ73" t="s">
        <v>1605</v>
      </c>
      <c r="AK73">
        <v>5600008</v>
      </c>
      <c r="AL73">
        <v>56000034</v>
      </c>
      <c r="AM73">
        <v>56000012</v>
      </c>
      <c r="AN73">
        <v>658919</v>
      </c>
      <c r="AO73">
        <v>6151194</v>
      </c>
      <c r="AP73">
        <v>658919</v>
      </c>
      <c r="AQ73">
        <v>6151194</v>
      </c>
      <c r="AR73" t="s">
        <v>758</v>
      </c>
      <c r="AS73" t="s">
        <v>762</v>
      </c>
      <c r="AT73">
        <v>1.5045999999999999</v>
      </c>
      <c r="AU73" t="s">
        <v>763</v>
      </c>
      <c r="AV73">
        <v>5.4599999999999996E-2</v>
      </c>
      <c r="AW73" t="s">
        <v>755</v>
      </c>
      <c r="AX73">
        <v>104.74549999999999</v>
      </c>
      <c r="AY73" t="s">
        <v>753</v>
      </c>
      <c r="AZ73" t="s">
        <v>764</v>
      </c>
      <c r="BA73" t="s">
        <v>753</v>
      </c>
      <c r="BB73" t="s">
        <v>753</v>
      </c>
      <c r="BC73" t="s">
        <v>753</v>
      </c>
      <c r="BD73" t="s">
        <v>753</v>
      </c>
    </row>
    <row r="74" spans="1:56" x14ac:dyDescent="0.25">
      <c r="A74" t="s">
        <v>403</v>
      </c>
      <c r="B74">
        <v>838</v>
      </c>
      <c r="C74">
        <v>2</v>
      </c>
      <c r="D74" t="s">
        <v>1541</v>
      </c>
      <c r="E74">
        <v>340</v>
      </c>
      <c r="F74">
        <v>70.099999999999994</v>
      </c>
      <c r="G74">
        <v>9</v>
      </c>
      <c r="H74">
        <v>2.16</v>
      </c>
      <c r="I74">
        <v>3.4</v>
      </c>
      <c r="J74" t="s">
        <v>753</v>
      </c>
      <c r="K74" t="s">
        <v>762</v>
      </c>
      <c r="L74" t="s">
        <v>762</v>
      </c>
      <c r="M74" t="s">
        <v>738</v>
      </c>
      <c r="N74" t="s">
        <v>762</v>
      </c>
      <c r="O74" t="s">
        <v>2352</v>
      </c>
      <c r="P74" t="s">
        <v>753</v>
      </c>
      <c r="Q74" t="s">
        <v>762</v>
      </c>
      <c r="R74" t="s">
        <v>753</v>
      </c>
      <c r="S74" t="s">
        <v>762</v>
      </c>
      <c r="T74" t="s">
        <v>753</v>
      </c>
      <c r="U74">
        <v>0</v>
      </c>
      <c r="V74" t="s">
        <v>753</v>
      </c>
      <c r="W74" t="s">
        <v>762</v>
      </c>
      <c r="X74">
        <v>0</v>
      </c>
      <c r="Y74" t="s">
        <v>753</v>
      </c>
      <c r="Z74">
        <v>0</v>
      </c>
      <c r="AA74" t="s">
        <v>753</v>
      </c>
      <c r="AB74">
        <v>0</v>
      </c>
      <c r="AC74">
        <v>2.7460500000000003</v>
      </c>
      <c r="AD74">
        <v>19.509899999999998</v>
      </c>
      <c r="AE74" t="s">
        <v>1477</v>
      </c>
      <c r="AF74">
        <v>3150</v>
      </c>
      <c r="AG74">
        <v>0</v>
      </c>
      <c r="AH74">
        <v>0</v>
      </c>
      <c r="AI74">
        <v>0</v>
      </c>
      <c r="AJ74" t="s">
        <v>1606</v>
      </c>
      <c r="AK74">
        <v>5600006</v>
      </c>
      <c r="AL74">
        <v>56000046</v>
      </c>
      <c r="AM74">
        <v>56000010</v>
      </c>
      <c r="AN74">
        <v>658519</v>
      </c>
      <c r="AO74">
        <v>6150094</v>
      </c>
      <c r="AP74">
        <v>658519</v>
      </c>
      <c r="AQ74">
        <v>6150094</v>
      </c>
      <c r="AR74" t="s">
        <v>758</v>
      </c>
      <c r="AS74" t="s">
        <v>762</v>
      </c>
      <c r="AT74">
        <v>1.6657999999999999</v>
      </c>
      <c r="AU74" t="s">
        <v>763</v>
      </c>
      <c r="AV74">
        <v>6.3799999999999996E-2</v>
      </c>
      <c r="AW74" t="s">
        <v>753</v>
      </c>
      <c r="AX74">
        <v>103.87054999999999</v>
      </c>
      <c r="AY74" t="s">
        <v>753</v>
      </c>
      <c r="AZ74" t="s">
        <v>764</v>
      </c>
      <c r="BA74" t="s">
        <v>753</v>
      </c>
      <c r="BB74" t="s">
        <v>753</v>
      </c>
      <c r="BC74" t="s">
        <v>753</v>
      </c>
      <c r="BD74" t="s">
        <v>753</v>
      </c>
    </row>
    <row r="75" spans="1:56" x14ac:dyDescent="0.25">
      <c r="A75" t="s">
        <v>1261</v>
      </c>
      <c r="B75">
        <v>457</v>
      </c>
      <c r="C75">
        <v>1</v>
      </c>
      <c r="D75" t="s">
        <v>975</v>
      </c>
      <c r="E75">
        <v>615</v>
      </c>
      <c r="F75">
        <v>1.7</v>
      </c>
      <c r="G75">
        <v>5</v>
      </c>
      <c r="H75">
        <v>1.31</v>
      </c>
      <c r="I75">
        <v>4</v>
      </c>
      <c r="J75" t="s">
        <v>753</v>
      </c>
      <c r="K75" t="s">
        <v>787</v>
      </c>
      <c r="L75" t="s">
        <v>787</v>
      </c>
      <c r="M75" t="s">
        <v>738</v>
      </c>
      <c r="N75" t="s">
        <v>787</v>
      </c>
      <c r="O75" t="s">
        <v>2352</v>
      </c>
      <c r="P75" t="s">
        <v>753</v>
      </c>
      <c r="Q75" t="s">
        <v>760</v>
      </c>
      <c r="R75" t="s">
        <v>753</v>
      </c>
      <c r="S75" t="s">
        <v>760</v>
      </c>
      <c r="T75" t="s">
        <v>753</v>
      </c>
      <c r="U75">
        <v>0</v>
      </c>
      <c r="V75" t="s">
        <v>753</v>
      </c>
      <c r="W75" t="s">
        <v>787</v>
      </c>
      <c r="X75">
        <v>0</v>
      </c>
      <c r="Y75" t="s">
        <v>753</v>
      </c>
      <c r="Z75">
        <v>0</v>
      </c>
      <c r="AA75" t="s">
        <v>753</v>
      </c>
      <c r="AB75">
        <v>0</v>
      </c>
      <c r="AC75">
        <v>4.7600000000000003E-2</v>
      </c>
      <c r="AD75">
        <v>82.625</v>
      </c>
      <c r="AE75" t="s">
        <v>1477</v>
      </c>
      <c r="AF75">
        <v>3110</v>
      </c>
      <c r="AG75">
        <v>52</v>
      </c>
      <c r="AH75">
        <v>48</v>
      </c>
      <c r="AI75">
        <v>0</v>
      </c>
      <c r="AJ75" t="s">
        <v>1262</v>
      </c>
      <c r="AK75">
        <v>2100214</v>
      </c>
      <c r="AL75">
        <v>21001693</v>
      </c>
      <c r="AM75">
        <v>21000205</v>
      </c>
      <c r="AN75">
        <v>542448</v>
      </c>
      <c r="AO75">
        <v>6212299</v>
      </c>
      <c r="AP75">
        <v>542427</v>
      </c>
      <c r="AQ75">
        <v>6212286</v>
      </c>
      <c r="AR75" t="s">
        <v>758</v>
      </c>
      <c r="AS75" t="s">
        <v>762</v>
      </c>
      <c r="AT75">
        <v>1.2579</v>
      </c>
      <c r="AU75" t="s">
        <v>763</v>
      </c>
      <c r="AV75">
        <v>9.8900000000000002E-2</v>
      </c>
      <c r="AW75" t="s">
        <v>763</v>
      </c>
      <c r="AX75">
        <v>90.009900000000002</v>
      </c>
      <c r="AY75" t="s">
        <v>753</v>
      </c>
      <c r="AZ75">
        <v>0</v>
      </c>
      <c r="BA75" t="s">
        <v>753</v>
      </c>
      <c r="BB75" t="s">
        <v>753</v>
      </c>
      <c r="BC75" t="s">
        <v>753</v>
      </c>
      <c r="BD75" t="s">
        <v>753</v>
      </c>
    </row>
    <row r="76" spans="1:56" x14ac:dyDescent="0.25">
      <c r="A76" t="s">
        <v>1832</v>
      </c>
      <c r="B76">
        <v>1501</v>
      </c>
      <c r="C76">
        <v>1</v>
      </c>
      <c r="D76" t="s">
        <v>975</v>
      </c>
      <c r="E76">
        <v>791</v>
      </c>
      <c r="F76">
        <v>1.9</v>
      </c>
      <c r="G76">
        <v>9</v>
      </c>
      <c r="H76">
        <v>0.55000000000000004</v>
      </c>
      <c r="I76">
        <v>1.1000000000000001</v>
      </c>
      <c r="J76" t="s">
        <v>753</v>
      </c>
      <c r="K76" t="s">
        <v>1477</v>
      </c>
      <c r="L76" t="s">
        <v>1477</v>
      </c>
      <c r="M76">
        <v>0</v>
      </c>
      <c r="N76">
        <v>0</v>
      </c>
      <c r="O76" t="s">
        <v>2352</v>
      </c>
      <c r="P76" t="s">
        <v>753</v>
      </c>
      <c r="Q76">
        <v>0</v>
      </c>
      <c r="R76" t="s">
        <v>753</v>
      </c>
      <c r="S76">
        <v>0</v>
      </c>
      <c r="T76" t="s">
        <v>753</v>
      </c>
      <c r="U76">
        <v>0</v>
      </c>
      <c r="V76" t="s">
        <v>753</v>
      </c>
      <c r="W76">
        <v>0</v>
      </c>
      <c r="X76">
        <v>0</v>
      </c>
      <c r="Y76" t="s">
        <v>753</v>
      </c>
      <c r="Z76">
        <v>0</v>
      </c>
      <c r="AA76" t="s">
        <v>753</v>
      </c>
      <c r="AB76">
        <v>0</v>
      </c>
      <c r="AC76">
        <v>1.8</v>
      </c>
      <c r="AD76">
        <v>26.1</v>
      </c>
      <c r="AE76" t="s">
        <v>1477</v>
      </c>
      <c r="AF76">
        <v>3150</v>
      </c>
      <c r="AG76">
        <v>30</v>
      </c>
      <c r="AH76">
        <v>30</v>
      </c>
      <c r="AI76">
        <v>0</v>
      </c>
      <c r="AJ76" t="s">
        <v>1833</v>
      </c>
      <c r="AK76">
        <v>2101028</v>
      </c>
      <c r="AL76">
        <v>21006420</v>
      </c>
      <c r="AM76">
        <v>21006419</v>
      </c>
      <c r="AN76">
        <v>528380</v>
      </c>
      <c r="AO76">
        <v>6253223</v>
      </c>
      <c r="AP76">
        <v>99</v>
      </c>
      <c r="AQ76">
        <v>99</v>
      </c>
      <c r="AR76" t="s">
        <v>1744</v>
      </c>
      <c r="AS76">
        <v>0</v>
      </c>
      <c r="AT76" t="s">
        <v>1477</v>
      </c>
      <c r="AU76">
        <v>0</v>
      </c>
      <c r="AV76" t="s">
        <v>1477</v>
      </c>
      <c r="AW76">
        <v>0</v>
      </c>
      <c r="AX76" t="s">
        <v>1477</v>
      </c>
      <c r="AY76">
        <v>0</v>
      </c>
      <c r="AZ76">
        <v>0</v>
      </c>
      <c r="BA76" t="s">
        <v>753</v>
      </c>
      <c r="BB76" t="s">
        <v>753</v>
      </c>
      <c r="BC76" t="s">
        <v>753</v>
      </c>
      <c r="BD76" t="s">
        <v>753</v>
      </c>
    </row>
    <row r="77" spans="1:56" x14ac:dyDescent="0.25">
      <c r="A77" t="s">
        <v>674</v>
      </c>
      <c r="B77">
        <v>1502</v>
      </c>
      <c r="C77">
        <v>1</v>
      </c>
      <c r="D77" t="s">
        <v>975</v>
      </c>
      <c r="E77">
        <v>791</v>
      </c>
      <c r="F77">
        <v>2.7</v>
      </c>
      <c r="G77">
        <v>9</v>
      </c>
      <c r="H77">
        <v>1.1499999999999999</v>
      </c>
      <c r="I77">
        <v>2.2999999999999998</v>
      </c>
      <c r="J77" t="s">
        <v>753</v>
      </c>
      <c r="K77" t="s">
        <v>1477</v>
      </c>
      <c r="L77" t="s">
        <v>1477</v>
      </c>
      <c r="M77">
        <v>0</v>
      </c>
      <c r="N77">
        <v>0</v>
      </c>
      <c r="O77" t="s">
        <v>2352</v>
      </c>
      <c r="P77" t="s">
        <v>753</v>
      </c>
      <c r="Q77">
        <v>0</v>
      </c>
      <c r="R77" t="s">
        <v>753</v>
      </c>
      <c r="S77">
        <v>0</v>
      </c>
      <c r="T77" t="s">
        <v>753</v>
      </c>
      <c r="U77">
        <v>0</v>
      </c>
      <c r="V77" t="s">
        <v>753</v>
      </c>
      <c r="W77">
        <v>0</v>
      </c>
      <c r="X77">
        <v>0</v>
      </c>
      <c r="Y77" t="s">
        <v>753</v>
      </c>
      <c r="Z77">
        <v>0</v>
      </c>
      <c r="AA77" t="s">
        <v>753</v>
      </c>
      <c r="AB77">
        <v>0</v>
      </c>
      <c r="AC77">
        <v>1.8</v>
      </c>
      <c r="AD77">
        <v>45.7</v>
      </c>
      <c r="AE77" t="s">
        <v>1477</v>
      </c>
      <c r="AF77">
        <v>3150</v>
      </c>
      <c r="AG77">
        <v>30</v>
      </c>
      <c r="AH77">
        <v>30</v>
      </c>
      <c r="AI77">
        <v>0</v>
      </c>
      <c r="AJ77" t="s">
        <v>1834</v>
      </c>
      <c r="AK77">
        <v>2101026</v>
      </c>
      <c r="AL77">
        <v>21006416</v>
      </c>
      <c r="AM77">
        <v>21006415</v>
      </c>
      <c r="AN77">
        <v>528200</v>
      </c>
      <c r="AO77">
        <v>6252496</v>
      </c>
      <c r="AP77">
        <v>99</v>
      </c>
      <c r="AQ77">
        <v>99</v>
      </c>
      <c r="AR77" t="s">
        <v>1744</v>
      </c>
      <c r="AS77">
        <v>0</v>
      </c>
      <c r="AT77" t="s">
        <v>1477</v>
      </c>
      <c r="AU77">
        <v>0</v>
      </c>
      <c r="AV77" t="s">
        <v>1477</v>
      </c>
      <c r="AW77">
        <v>0</v>
      </c>
      <c r="AX77" t="s">
        <v>1477</v>
      </c>
      <c r="AY77">
        <v>0</v>
      </c>
      <c r="AZ77">
        <v>0</v>
      </c>
      <c r="BA77" t="s">
        <v>753</v>
      </c>
      <c r="BB77" t="s">
        <v>753</v>
      </c>
      <c r="BC77" t="s">
        <v>753</v>
      </c>
      <c r="BD77" t="s">
        <v>753</v>
      </c>
    </row>
    <row r="78" spans="1:56" x14ac:dyDescent="0.25">
      <c r="A78" t="s">
        <v>1835</v>
      </c>
      <c r="B78">
        <v>1503</v>
      </c>
      <c r="C78">
        <v>1</v>
      </c>
      <c r="D78" t="s">
        <v>975</v>
      </c>
      <c r="E78">
        <v>791</v>
      </c>
      <c r="F78">
        <v>2.7</v>
      </c>
      <c r="G78">
        <v>9</v>
      </c>
      <c r="H78">
        <v>1.05</v>
      </c>
      <c r="I78">
        <v>2.1</v>
      </c>
      <c r="J78" t="s">
        <v>753</v>
      </c>
      <c r="K78" t="s">
        <v>1477</v>
      </c>
      <c r="L78" t="s">
        <v>1477</v>
      </c>
      <c r="M78">
        <v>0</v>
      </c>
      <c r="N78">
        <v>0</v>
      </c>
      <c r="O78" t="s">
        <v>2352</v>
      </c>
      <c r="P78" t="s">
        <v>753</v>
      </c>
      <c r="Q78">
        <v>0</v>
      </c>
      <c r="R78" t="s">
        <v>753</v>
      </c>
      <c r="S78">
        <v>0</v>
      </c>
      <c r="T78" t="s">
        <v>753</v>
      </c>
      <c r="U78">
        <v>0</v>
      </c>
      <c r="V78" t="s">
        <v>753</v>
      </c>
      <c r="W78">
        <v>0</v>
      </c>
      <c r="X78">
        <v>0</v>
      </c>
      <c r="Y78" t="s">
        <v>753</v>
      </c>
      <c r="Z78">
        <v>0</v>
      </c>
      <c r="AA78" t="s">
        <v>753</v>
      </c>
      <c r="AB78">
        <v>0</v>
      </c>
      <c r="AC78">
        <v>1.8</v>
      </c>
      <c r="AD78">
        <v>21.4</v>
      </c>
      <c r="AE78" t="s">
        <v>1477</v>
      </c>
      <c r="AF78">
        <v>3140</v>
      </c>
      <c r="AG78">
        <v>30</v>
      </c>
      <c r="AH78">
        <v>30</v>
      </c>
      <c r="AI78">
        <v>0</v>
      </c>
      <c r="AJ78" t="s">
        <v>1836</v>
      </c>
      <c r="AK78">
        <v>2101027</v>
      </c>
      <c r="AL78">
        <v>21006418</v>
      </c>
      <c r="AM78">
        <v>21006417</v>
      </c>
      <c r="AN78">
        <v>528431</v>
      </c>
      <c r="AO78">
        <v>6253005</v>
      </c>
      <c r="AP78">
        <v>99</v>
      </c>
      <c r="AQ78">
        <v>99</v>
      </c>
      <c r="AR78" t="s">
        <v>1744</v>
      </c>
      <c r="AS78">
        <v>0</v>
      </c>
      <c r="AT78" t="s">
        <v>1477</v>
      </c>
      <c r="AU78">
        <v>0</v>
      </c>
      <c r="AV78" t="s">
        <v>1477</v>
      </c>
      <c r="AW78">
        <v>0</v>
      </c>
      <c r="AX78" t="s">
        <v>1477</v>
      </c>
      <c r="AY78">
        <v>0</v>
      </c>
      <c r="AZ78">
        <v>0</v>
      </c>
      <c r="BA78" t="s">
        <v>753</v>
      </c>
      <c r="BB78" t="s">
        <v>753</v>
      </c>
      <c r="BC78" t="s">
        <v>753</v>
      </c>
      <c r="BD78" t="s">
        <v>753</v>
      </c>
    </row>
    <row r="79" spans="1:56" x14ac:dyDescent="0.25">
      <c r="A79" t="s">
        <v>188</v>
      </c>
      <c r="B79">
        <v>458</v>
      </c>
      <c r="C79">
        <v>1</v>
      </c>
      <c r="D79" t="s">
        <v>975</v>
      </c>
      <c r="E79">
        <v>740</v>
      </c>
      <c r="F79">
        <v>36.299999999999997</v>
      </c>
      <c r="G79">
        <v>10</v>
      </c>
      <c r="H79">
        <v>4.6100000000000003</v>
      </c>
      <c r="I79">
        <v>9</v>
      </c>
      <c r="J79" t="s">
        <v>753</v>
      </c>
      <c r="K79" t="s">
        <v>787</v>
      </c>
      <c r="L79" t="s">
        <v>787</v>
      </c>
      <c r="M79" t="s">
        <v>738</v>
      </c>
      <c r="N79" t="s">
        <v>760</v>
      </c>
      <c r="O79" t="s">
        <v>753</v>
      </c>
      <c r="P79" t="s">
        <v>753</v>
      </c>
      <c r="Q79" t="s">
        <v>762</v>
      </c>
      <c r="R79" t="s">
        <v>753</v>
      </c>
      <c r="S79" t="s">
        <v>753</v>
      </c>
      <c r="T79" t="s">
        <v>753</v>
      </c>
      <c r="U79" t="s">
        <v>762</v>
      </c>
      <c r="V79" t="s">
        <v>753</v>
      </c>
      <c r="W79" t="s">
        <v>762</v>
      </c>
      <c r="X79" t="s">
        <v>755</v>
      </c>
      <c r="Y79" t="s">
        <v>753</v>
      </c>
      <c r="Z79" t="s">
        <v>787</v>
      </c>
      <c r="AA79" t="s">
        <v>753</v>
      </c>
      <c r="AB79" t="s">
        <v>764</v>
      </c>
      <c r="AC79">
        <v>1.4398500000000001</v>
      </c>
      <c r="AD79">
        <v>18.316500000000001</v>
      </c>
      <c r="AE79" t="s">
        <v>1477</v>
      </c>
      <c r="AF79">
        <v>3150</v>
      </c>
      <c r="AG79">
        <v>0</v>
      </c>
      <c r="AH79">
        <v>0</v>
      </c>
      <c r="AI79">
        <v>0</v>
      </c>
      <c r="AJ79" t="s">
        <v>1263</v>
      </c>
      <c r="AK79">
        <v>2100324</v>
      </c>
      <c r="AL79">
        <v>21000990</v>
      </c>
      <c r="AM79">
        <v>21000361</v>
      </c>
      <c r="AN79">
        <v>532693</v>
      </c>
      <c r="AO79">
        <v>6208262</v>
      </c>
      <c r="AP79">
        <v>533069</v>
      </c>
      <c r="AQ79">
        <v>6207993</v>
      </c>
      <c r="AR79" t="s">
        <v>758</v>
      </c>
      <c r="AS79" t="s">
        <v>753</v>
      </c>
      <c r="AT79">
        <v>2.3474499999999998</v>
      </c>
      <c r="AU79" t="s">
        <v>763</v>
      </c>
      <c r="AV79">
        <v>5.2600000000000001E-2</v>
      </c>
      <c r="AW79" t="s">
        <v>763</v>
      </c>
      <c r="AX79">
        <v>111.19402500000001</v>
      </c>
      <c r="AY79" t="s">
        <v>753</v>
      </c>
      <c r="AZ79" t="s">
        <v>764</v>
      </c>
      <c r="BA79" t="s">
        <v>753</v>
      </c>
      <c r="BB79" t="s">
        <v>753</v>
      </c>
      <c r="BC79" t="s">
        <v>753</v>
      </c>
      <c r="BD79" t="s">
        <v>753</v>
      </c>
    </row>
    <row r="80" spans="1:56" x14ac:dyDescent="0.25">
      <c r="A80" t="s">
        <v>69</v>
      </c>
      <c r="B80">
        <v>189</v>
      </c>
      <c r="C80">
        <v>1</v>
      </c>
      <c r="D80" t="s">
        <v>765</v>
      </c>
      <c r="E80">
        <v>430</v>
      </c>
      <c r="F80">
        <v>105.1</v>
      </c>
      <c r="G80">
        <v>13</v>
      </c>
      <c r="H80">
        <v>0.89</v>
      </c>
      <c r="I80">
        <v>1.59</v>
      </c>
      <c r="J80" t="s">
        <v>753</v>
      </c>
      <c r="K80" t="s">
        <v>787</v>
      </c>
      <c r="L80" t="s">
        <v>787</v>
      </c>
      <c r="M80" t="s">
        <v>738</v>
      </c>
      <c r="N80" t="s">
        <v>787</v>
      </c>
      <c r="O80" t="s">
        <v>2352</v>
      </c>
      <c r="P80" t="s">
        <v>753</v>
      </c>
      <c r="Q80" t="s">
        <v>762</v>
      </c>
      <c r="R80" t="s">
        <v>753</v>
      </c>
      <c r="S80" t="s">
        <v>762</v>
      </c>
      <c r="T80" t="s">
        <v>753</v>
      </c>
      <c r="U80">
        <v>0</v>
      </c>
      <c r="V80" t="s">
        <v>753</v>
      </c>
      <c r="W80" t="s">
        <v>787</v>
      </c>
      <c r="X80">
        <v>0</v>
      </c>
      <c r="Y80" t="s">
        <v>753</v>
      </c>
      <c r="Z80">
        <v>0</v>
      </c>
      <c r="AA80" t="s">
        <v>753</v>
      </c>
      <c r="AB80">
        <v>0</v>
      </c>
      <c r="AC80">
        <v>2.8437999999999999</v>
      </c>
      <c r="AD80">
        <v>66.901300000000006</v>
      </c>
      <c r="AE80" t="s">
        <v>1477</v>
      </c>
      <c r="AF80">
        <v>3150</v>
      </c>
      <c r="AG80">
        <v>120</v>
      </c>
      <c r="AH80">
        <v>104</v>
      </c>
      <c r="AI80">
        <v>74</v>
      </c>
      <c r="AJ80" t="s">
        <v>943</v>
      </c>
      <c r="AK80">
        <v>4500004</v>
      </c>
      <c r="AL80">
        <v>45000268</v>
      </c>
      <c r="AM80">
        <v>45000009</v>
      </c>
      <c r="AN80">
        <v>587744</v>
      </c>
      <c r="AO80">
        <v>6110137</v>
      </c>
      <c r="AP80">
        <v>588026</v>
      </c>
      <c r="AQ80">
        <v>6109880</v>
      </c>
      <c r="AR80" t="s">
        <v>758</v>
      </c>
      <c r="AS80" t="s">
        <v>762</v>
      </c>
      <c r="AT80">
        <v>4.7035999999999998</v>
      </c>
      <c r="AU80" t="s">
        <v>763</v>
      </c>
      <c r="AV80">
        <v>0.66520000000000001</v>
      </c>
      <c r="AW80" t="s">
        <v>763</v>
      </c>
      <c r="AX80">
        <v>86.112499999999997</v>
      </c>
      <c r="AY80" t="s">
        <v>753</v>
      </c>
      <c r="AZ80" t="s">
        <v>764</v>
      </c>
      <c r="BA80" t="s">
        <v>753</v>
      </c>
      <c r="BB80" t="s">
        <v>753</v>
      </c>
      <c r="BC80" t="s">
        <v>753</v>
      </c>
      <c r="BD80" t="s">
        <v>753</v>
      </c>
    </row>
    <row r="81" spans="1:56" x14ac:dyDescent="0.25">
      <c r="A81" t="s">
        <v>302</v>
      </c>
      <c r="B81">
        <v>660</v>
      </c>
      <c r="C81">
        <v>2</v>
      </c>
      <c r="D81" t="s">
        <v>1467</v>
      </c>
      <c r="E81">
        <v>316</v>
      </c>
      <c r="F81">
        <v>5.8</v>
      </c>
      <c r="G81">
        <v>9</v>
      </c>
      <c r="H81">
        <v>0.71</v>
      </c>
      <c r="I81">
        <v>1.7</v>
      </c>
      <c r="J81" t="s">
        <v>753</v>
      </c>
      <c r="K81" t="s">
        <v>762</v>
      </c>
      <c r="L81" t="s">
        <v>762</v>
      </c>
      <c r="M81" t="s">
        <v>738</v>
      </c>
      <c r="N81" t="s">
        <v>762</v>
      </c>
      <c r="O81" t="s">
        <v>2352</v>
      </c>
      <c r="P81" t="s">
        <v>753</v>
      </c>
      <c r="Q81" t="s">
        <v>753</v>
      </c>
      <c r="R81" t="s">
        <v>753</v>
      </c>
      <c r="S81" t="s">
        <v>753</v>
      </c>
      <c r="T81" t="s">
        <v>753</v>
      </c>
      <c r="U81">
        <v>0</v>
      </c>
      <c r="V81" t="s">
        <v>753</v>
      </c>
      <c r="W81" t="s">
        <v>762</v>
      </c>
      <c r="X81">
        <v>0</v>
      </c>
      <c r="Y81" t="s">
        <v>753</v>
      </c>
      <c r="Z81">
        <v>0</v>
      </c>
      <c r="AA81" t="s">
        <v>753</v>
      </c>
      <c r="AB81">
        <v>0</v>
      </c>
      <c r="AC81">
        <v>2.4990000000000001</v>
      </c>
      <c r="AD81">
        <v>43.738</v>
      </c>
      <c r="AE81">
        <v>0.1</v>
      </c>
      <c r="AF81">
        <v>3150</v>
      </c>
      <c r="AG81">
        <v>0</v>
      </c>
      <c r="AH81">
        <v>0</v>
      </c>
      <c r="AI81">
        <v>0</v>
      </c>
      <c r="AJ81" t="s">
        <v>1470</v>
      </c>
      <c r="AK81">
        <v>5500083</v>
      </c>
      <c r="AL81">
        <v>55000139</v>
      </c>
      <c r="AM81">
        <v>55000138</v>
      </c>
      <c r="AN81">
        <v>653214</v>
      </c>
      <c r="AO81">
        <v>6166011</v>
      </c>
      <c r="AP81">
        <v>653214</v>
      </c>
      <c r="AQ81">
        <v>6166011</v>
      </c>
      <c r="AR81" t="s">
        <v>758</v>
      </c>
      <c r="AS81" t="s">
        <v>755</v>
      </c>
      <c r="AT81">
        <v>1.3917999999999999</v>
      </c>
      <c r="AU81" t="s">
        <v>763</v>
      </c>
      <c r="AV81">
        <v>5.0799999999999998E-2</v>
      </c>
      <c r="AW81" t="s">
        <v>755</v>
      </c>
      <c r="AX81">
        <v>119.6588</v>
      </c>
      <c r="AY81" t="s">
        <v>753</v>
      </c>
      <c r="AZ81">
        <v>0</v>
      </c>
      <c r="BA81" t="s">
        <v>753</v>
      </c>
      <c r="BB81" t="s">
        <v>753</v>
      </c>
      <c r="BC81" t="s">
        <v>753</v>
      </c>
      <c r="BD81" t="s">
        <v>753</v>
      </c>
    </row>
    <row r="82" spans="1:56" x14ac:dyDescent="0.25">
      <c r="A82" t="s">
        <v>803</v>
      </c>
      <c r="B82">
        <v>33</v>
      </c>
      <c r="C82">
        <v>1</v>
      </c>
      <c r="D82" t="s">
        <v>801</v>
      </c>
      <c r="E82">
        <v>550</v>
      </c>
      <c r="F82">
        <v>5.4</v>
      </c>
      <c r="G82">
        <v>13</v>
      </c>
      <c r="H82">
        <v>0.72</v>
      </c>
      <c r="I82">
        <v>1.6</v>
      </c>
      <c r="J82" t="s">
        <v>753</v>
      </c>
      <c r="K82" t="s">
        <v>753</v>
      </c>
      <c r="L82" t="s">
        <v>753</v>
      </c>
      <c r="M82" t="s">
        <v>754</v>
      </c>
      <c r="N82" t="s">
        <v>753</v>
      </c>
      <c r="O82" t="s">
        <v>2352</v>
      </c>
      <c r="P82" t="s">
        <v>753</v>
      </c>
      <c r="Q82" t="s">
        <v>753</v>
      </c>
      <c r="R82" t="s">
        <v>753</v>
      </c>
      <c r="S82" t="s">
        <v>753</v>
      </c>
      <c r="T82" t="s">
        <v>753</v>
      </c>
      <c r="U82">
        <v>0</v>
      </c>
      <c r="V82" t="s">
        <v>753</v>
      </c>
      <c r="W82" t="s">
        <v>753</v>
      </c>
      <c r="X82">
        <v>0</v>
      </c>
      <c r="Y82" t="s">
        <v>753</v>
      </c>
      <c r="Z82">
        <v>0</v>
      </c>
      <c r="AA82" t="s">
        <v>753</v>
      </c>
      <c r="AB82">
        <v>0</v>
      </c>
      <c r="AC82">
        <v>0.32429999999999998</v>
      </c>
      <c r="AD82">
        <v>75.131600000000006</v>
      </c>
      <c r="AE82" t="s">
        <v>1477</v>
      </c>
      <c r="AF82">
        <v>3150</v>
      </c>
      <c r="AG82">
        <v>0</v>
      </c>
      <c r="AH82">
        <v>0</v>
      </c>
      <c r="AI82">
        <v>0</v>
      </c>
      <c r="AJ82" t="s">
        <v>804</v>
      </c>
      <c r="AK82">
        <v>4000014</v>
      </c>
      <c r="AL82">
        <v>40000399</v>
      </c>
      <c r="AM82">
        <v>40000014</v>
      </c>
      <c r="AN82">
        <v>484557</v>
      </c>
      <c r="AO82">
        <v>6116281</v>
      </c>
      <c r="AP82">
        <v>484557</v>
      </c>
      <c r="AQ82">
        <v>6116281</v>
      </c>
      <c r="AR82" t="s">
        <v>758</v>
      </c>
      <c r="AS82" t="s">
        <v>755</v>
      </c>
      <c r="AT82">
        <v>1.8521000000000001</v>
      </c>
      <c r="AU82" t="s">
        <v>763</v>
      </c>
      <c r="AV82">
        <v>7.4899999999999994E-2</v>
      </c>
      <c r="AW82" t="s">
        <v>755</v>
      </c>
      <c r="AX82">
        <v>86.057199999999995</v>
      </c>
      <c r="AY82" t="s">
        <v>753</v>
      </c>
      <c r="AZ82">
        <v>0</v>
      </c>
      <c r="BA82" t="s">
        <v>753</v>
      </c>
      <c r="BB82" t="s">
        <v>753</v>
      </c>
      <c r="BC82" t="s">
        <v>753</v>
      </c>
      <c r="BD82" t="s">
        <v>753</v>
      </c>
    </row>
    <row r="83" spans="1:56" x14ac:dyDescent="0.25">
      <c r="A83" t="s">
        <v>321</v>
      </c>
      <c r="B83">
        <v>687</v>
      </c>
      <c r="C83">
        <v>2</v>
      </c>
      <c r="D83" t="s">
        <v>1495</v>
      </c>
      <c r="E83">
        <v>350</v>
      </c>
      <c r="F83">
        <v>5.6</v>
      </c>
      <c r="G83">
        <v>10</v>
      </c>
      <c r="H83">
        <v>3.98</v>
      </c>
      <c r="I83">
        <v>6.2</v>
      </c>
      <c r="J83" t="s">
        <v>753</v>
      </c>
      <c r="K83" t="s">
        <v>787</v>
      </c>
      <c r="L83" t="s">
        <v>787</v>
      </c>
      <c r="M83" t="s">
        <v>738</v>
      </c>
      <c r="N83" t="s">
        <v>787</v>
      </c>
      <c r="O83" t="s">
        <v>753</v>
      </c>
      <c r="P83" t="s">
        <v>753</v>
      </c>
      <c r="Q83" t="s">
        <v>760</v>
      </c>
      <c r="R83" t="s">
        <v>753</v>
      </c>
      <c r="S83" t="s">
        <v>762</v>
      </c>
      <c r="T83" t="s">
        <v>753</v>
      </c>
      <c r="U83" t="s">
        <v>760</v>
      </c>
      <c r="V83" t="s">
        <v>753</v>
      </c>
      <c r="W83" t="s">
        <v>760</v>
      </c>
      <c r="X83">
        <v>0</v>
      </c>
      <c r="Y83" t="s">
        <v>753</v>
      </c>
      <c r="Z83" t="s">
        <v>787</v>
      </c>
      <c r="AA83" t="s">
        <v>753</v>
      </c>
      <c r="AB83">
        <v>0</v>
      </c>
      <c r="AC83">
        <v>3.9217</v>
      </c>
      <c r="AD83">
        <v>31.483599999999999</v>
      </c>
      <c r="AE83">
        <v>0.1019</v>
      </c>
      <c r="AF83">
        <v>3150</v>
      </c>
      <c r="AG83">
        <v>136</v>
      </c>
      <c r="AH83">
        <v>120</v>
      </c>
      <c r="AI83">
        <v>105</v>
      </c>
      <c r="AJ83" t="s">
        <v>1499</v>
      </c>
      <c r="AK83">
        <v>5200002</v>
      </c>
      <c r="AL83">
        <v>52000266</v>
      </c>
      <c r="AM83">
        <v>52000002</v>
      </c>
      <c r="AN83">
        <v>688018</v>
      </c>
      <c r="AO83">
        <v>6170184</v>
      </c>
      <c r="AP83">
        <v>688018</v>
      </c>
      <c r="AQ83">
        <v>6170184</v>
      </c>
      <c r="AR83" t="s">
        <v>758</v>
      </c>
      <c r="AS83" t="s">
        <v>762</v>
      </c>
      <c r="AT83">
        <v>1.9219999999999999</v>
      </c>
      <c r="AU83" t="s">
        <v>763</v>
      </c>
      <c r="AV83">
        <v>0.125</v>
      </c>
      <c r="AW83" t="s">
        <v>763</v>
      </c>
      <c r="AX83">
        <v>125.4128</v>
      </c>
      <c r="AY83" t="s">
        <v>753</v>
      </c>
      <c r="AZ83" t="s">
        <v>790</v>
      </c>
      <c r="BA83" t="s">
        <v>753</v>
      </c>
      <c r="BB83" t="s">
        <v>753</v>
      </c>
      <c r="BC83" t="s">
        <v>753</v>
      </c>
      <c r="BD83" t="s">
        <v>753</v>
      </c>
    </row>
    <row r="84" spans="1:56" x14ac:dyDescent="0.25">
      <c r="A84" t="s">
        <v>691</v>
      </c>
      <c r="B84">
        <v>11104</v>
      </c>
      <c r="C84">
        <v>1</v>
      </c>
      <c r="D84" t="s">
        <v>863</v>
      </c>
      <c r="E84">
        <v>540</v>
      </c>
      <c r="F84">
        <v>141.19999999999999</v>
      </c>
      <c r="G84">
        <v>17</v>
      </c>
      <c r="H84">
        <v>2.5</v>
      </c>
      <c r="I84" t="s">
        <v>1477</v>
      </c>
      <c r="J84" t="s">
        <v>860</v>
      </c>
      <c r="K84" t="s">
        <v>1477</v>
      </c>
      <c r="L84" t="s">
        <v>1477</v>
      </c>
      <c r="M84">
        <v>0</v>
      </c>
      <c r="N84">
        <v>0</v>
      </c>
      <c r="O84" t="s">
        <v>2352</v>
      </c>
      <c r="P84" t="s">
        <v>860</v>
      </c>
      <c r="Q84">
        <v>0</v>
      </c>
      <c r="R84" t="s">
        <v>860</v>
      </c>
      <c r="S84">
        <v>0</v>
      </c>
      <c r="T84" t="s">
        <v>860</v>
      </c>
      <c r="U84">
        <v>0</v>
      </c>
      <c r="V84" t="s">
        <v>860</v>
      </c>
      <c r="W84">
        <v>0</v>
      </c>
      <c r="X84">
        <v>0</v>
      </c>
      <c r="Y84" t="s">
        <v>860</v>
      </c>
      <c r="Z84">
        <v>0</v>
      </c>
      <c r="AA84" t="s">
        <v>860</v>
      </c>
      <c r="AB84">
        <v>0</v>
      </c>
      <c r="AC84" t="s">
        <v>1477</v>
      </c>
      <c r="AD84" t="s">
        <v>1477</v>
      </c>
      <c r="AE84" t="s">
        <v>1477</v>
      </c>
      <c r="AF84">
        <v>0</v>
      </c>
      <c r="AG84">
        <v>0</v>
      </c>
      <c r="AH84">
        <v>0</v>
      </c>
      <c r="AI84">
        <v>0</v>
      </c>
      <c r="AJ84" t="s">
        <v>2082</v>
      </c>
      <c r="AK84" t="s">
        <v>1138</v>
      </c>
      <c r="AL84">
        <v>41000613</v>
      </c>
      <c r="AM84">
        <v>41000611</v>
      </c>
      <c r="AN84">
        <v>99</v>
      </c>
      <c r="AO84">
        <v>99</v>
      </c>
      <c r="AP84">
        <v>99</v>
      </c>
      <c r="AQ84">
        <v>99</v>
      </c>
      <c r="AR84" t="s">
        <v>1744</v>
      </c>
      <c r="AS84">
        <v>0</v>
      </c>
      <c r="AT84" t="s">
        <v>1477</v>
      </c>
      <c r="AU84">
        <v>0</v>
      </c>
      <c r="AV84" t="s">
        <v>1477</v>
      </c>
      <c r="AW84">
        <v>0</v>
      </c>
      <c r="AX84" t="s">
        <v>1477</v>
      </c>
      <c r="AY84">
        <v>0</v>
      </c>
      <c r="AZ84">
        <v>0</v>
      </c>
      <c r="BA84" t="s">
        <v>860</v>
      </c>
      <c r="BB84" t="s">
        <v>860</v>
      </c>
      <c r="BC84" t="s">
        <v>860</v>
      </c>
      <c r="BD84" t="s">
        <v>860</v>
      </c>
    </row>
    <row r="85" spans="1:56" x14ac:dyDescent="0.25">
      <c r="A85" t="s">
        <v>322</v>
      </c>
      <c r="B85">
        <v>688</v>
      </c>
      <c r="C85">
        <v>2</v>
      </c>
      <c r="D85" t="s">
        <v>1495</v>
      </c>
      <c r="E85">
        <v>240</v>
      </c>
      <c r="F85">
        <v>75.400000000000006</v>
      </c>
      <c r="G85">
        <v>10</v>
      </c>
      <c r="H85">
        <v>6.73</v>
      </c>
      <c r="I85">
        <v>10.8</v>
      </c>
      <c r="J85" t="s">
        <v>753</v>
      </c>
      <c r="K85" t="s">
        <v>755</v>
      </c>
      <c r="L85" t="s">
        <v>755</v>
      </c>
      <c r="M85" t="s">
        <v>754</v>
      </c>
      <c r="N85" t="s">
        <v>755</v>
      </c>
      <c r="O85" t="s">
        <v>2352</v>
      </c>
      <c r="P85" t="s">
        <v>753</v>
      </c>
      <c r="Q85" t="s">
        <v>755</v>
      </c>
      <c r="R85" t="s">
        <v>753</v>
      </c>
      <c r="S85" t="s">
        <v>755</v>
      </c>
      <c r="T85" t="s">
        <v>753</v>
      </c>
      <c r="U85">
        <v>0</v>
      </c>
      <c r="V85" t="s">
        <v>753</v>
      </c>
      <c r="W85" t="s">
        <v>755</v>
      </c>
      <c r="X85">
        <v>0</v>
      </c>
      <c r="Y85" t="s">
        <v>753</v>
      </c>
      <c r="Z85">
        <v>0</v>
      </c>
      <c r="AA85" t="s">
        <v>753</v>
      </c>
      <c r="AB85">
        <v>0</v>
      </c>
      <c r="AC85">
        <v>2.2197</v>
      </c>
      <c r="AD85">
        <v>6.7862</v>
      </c>
      <c r="AE85" t="s">
        <v>1477</v>
      </c>
      <c r="AF85">
        <v>3140</v>
      </c>
      <c r="AG85">
        <v>139</v>
      </c>
      <c r="AH85">
        <v>123</v>
      </c>
      <c r="AI85">
        <v>0</v>
      </c>
      <c r="AJ85" t="s">
        <v>1500</v>
      </c>
      <c r="AK85">
        <v>5200014</v>
      </c>
      <c r="AL85">
        <v>52000112</v>
      </c>
      <c r="AM85">
        <v>52000015</v>
      </c>
      <c r="AN85">
        <v>701619</v>
      </c>
      <c r="AO85">
        <v>6191260</v>
      </c>
      <c r="AP85">
        <v>701619</v>
      </c>
      <c r="AQ85">
        <v>6191260</v>
      </c>
      <c r="AR85" t="s">
        <v>758</v>
      </c>
      <c r="AS85" t="s">
        <v>755</v>
      </c>
      <c r="AT85">
        <v>0.70509999999999995</v>
      </c>
      <c r="AU85" t="s">
        <v>753</v>
      </c>
      <c r="AV85">
        <v>2.6100000000000002E-2</v>
      </c>
      <c r="AW85" t="s">
        <v>755</v>
      </c>
      <c r="AX85">
        <v>104.7204</v>
      </c>
      <c r="AY85" t="s">
        <v>753</v>
      </c>
      <c r="AZ85">
        <v>0</v>
      </c>
      <c r="BA85" t="s">
        <v>753</v>
      </c>
      <c r="BB85" t="s">
        <v>753</v>
      </c>
      <c r="BC85" t="s">
        <v>753</v>
      </c>
      <c r="BD85" t="s">
        <v>753</v>
      </c>
    </row>
    <row r="86" spans="1:56" x14ac:dyDescent="0.25">
      <c r="A86" t="s">
        <v>449</v>
      </c>
      <c r="B86">
        <v>919</v>
      </c>
      <c r="C86">
        <v>2</v>
      </c>
      <c r="D86" t="s">
        <v>1611</v>
      </c>
      <c r="E86">
        <v>390</v>
      </c>
      <c r="F86">
        <v>3.6</v>
      </c>
      <c r="G86">
        <v>11</v>
      </c>
      <c r="H86">
        <v>0.5</v>
      </c>
      <c r="I86">
        <v>0.9</v>
      </c>
      <c r="J86" t="s">
        <v>753</v>
      </c>
      <c r="K86" t="s">
        <v>1477</v>
      </c>
      <c r="L86" t="s">
        <v>1477</v>
      </c>
      <c r="M86">
        <v>0</v>
      </c>
      <c r="N86">
        <v>0</v>
      </c>
      <c r="O86" t="s">
        <v>2352</v>
      </c>
      <c r="P86" t="s">
        <v>753</v>
      </c>
      <c r="Q86">
        <v>0</v>
      </c>
      <c r="R86" t="s">
        <v>753</v>
      </c>
      <c r="S86">
        <v>0</v>
      </c>
      <c r="T86" t="s">
        <v>753</v>
      </c>
      <c r="U86">
        <v>0</v>
      </c>
      <c r="V86" t="s">
        <v>753</v>
      </c>
      <c r="W86">
        <v>0</v>
      </c>
      <c r="X86">
        <v>0</v>
      </c>
      <c r="Y86" t="s">
        <v>753</v>
      </c>
      <c r="Z86">
        <v>0</v>
      </c>
      <c r="AA86" t="s">
        <v>753</v>
      </c>
      <c r="AB86">
        <v>0</v>
      </c>
      <c r="AC86">
        <v>5.8</v>
      </c>
      <c r="AD86">
        <v>45.333333333333336</v>
      </c>
      <c r="AE86">
        <v>0.56820000000000004</v>
      </c>
      <c r="AF86">
        <v>1150</v>
      </c>
      <c r="AG86">
        <v>183</v>
      </c>
      <c r="AH86">
        <v>192</v>
      </c>
      <c r="AI86">
        <v>0</v>
      </c>
      <c r="AJ86" t="s">
        <v>1668</v>
      </c>
      <c r="AK86">
        <v>6000018</v>
      </c>
      <c r="AL86">
        <v>60000188</v>
      </c>
      <c r="AM86">
        <v>60000018</v>
      </c>
      <c r="AN86">
        <v>721357</v>
      </c>
      <c r="AO86">
        <v>6095803</v>
      </c>
      <c r="AP86">
        <v>721357</v>
      </c>
      <c r="AQ86">
        <v>6095803</v>
      </c>
      <c r="AR86" t="s">
        <v>758</v>
      </c>
      <c r="AS86">
        <v>0</v>
      </c>
      <c r="AT86" t="s">
        <v>1477</v>
      </c>
      <c r="AU86">
        <v>0</v>
      </c>
      <c r="AV86">
        <v>0</v>
      </c>
      <c r="AW86">
        <v>0</v>
      </c>
      <c r="AX86" t="s">
        <v>1477</v>
      </c>
      <c r="AY86">
        <v>0</v>
      </c>
      <c r="AZ86">
        <v>0</v>
      </c>
      <c r="BA86" t="s">
        <v>753</v>
      </c>
      <c r="BB86" t="s">
        <v>753</v>
      </c>
      <c r="BC86" t="s">
        <v>753</v>
      </c>
      <c r="BD86" t="s">
        <v>753</v>
      </c>
    </row>
    <row r="87" spans="1:56" x14ac:dyDescent="0.25">
      <c r="A87" t="s">
        <v>295</v>
      </c>
      <c r="B87">
        <v>650</v>
      </c>
      <c r="C87">
        <v>1</v>
      </c>
      <c r="D87" t="s">
        <v>879</v>
      </c>
      <c r="E87">
        <v>615</v>
      </c>
      <c r="F87">
        <v>49</v>
      </c>
      <c r="G87">
        <v>9</v>
      </c>
      <c r="H87">
        <v>1.5</v>
      </c>
      <c r="I87">
        <v>3.4</v>
      </c>
      <c r="J87" t="s">
        <v>753</v>
      </c>
      <c r="K87" t="s">
        <v>760</v>
      </c>
      <c r="L87" t="s">
        <v>760</v>
      </c>
      <c r="M87" t="s">
        <v>738</v>
      </c>
      <c r="N87" t="s">
        <v>760</v>
      </c>
      <c r="O87" t="s">
        <v>2352</v>
      </c>
      <c r="P87" t="s">
        <v>753</v>
      </c>
      <c r="Q87" t="s">
        <v>762</v>
      </c>
      <c r="R87" t="s">
        <v>753</v>
      </c>
      <c r="S87" t="s">
        <v>762</v>
      </c>
      <c r="T87" t="s">
        <v>753</v>
      </c>
      <c r="U87">
        <v>0</v>
      </c>
      <c r="V87" t="s">
        <v>753</v>
      </c>
      <c r="W87" t="s">
        <v>760</v>
      </c>
      <c r="X87">
        <v>0</v>
      </c>
      <c r="Y87" t="s">
        <v>753</v>
      </c>
      <c r="Z87">
        <v>0</v>
      </c>
      <c r="AA87" t="s">
        <v>753</v>
      </c>
      <c r="AB87">
        <v>0</v>
      </c>
      <c r="AC87">
        <v>4.1447000000000003</v>
      </c>
      <c r="AD87">
        <v>18.881599999999999</v>
      </c>
      <c r="AE87" t="s">
        <v>1477</v>
      </c>
      <c r="AF87">
        <v>3150</v>
      </c>
      <c r="AG87">
        <v>0</v>
      </c>
      <c r="AH87">
        <v>0</v>
      </c>
      <c r="AI87">
        <v>0</v>
      </c>
      <c r="AJ87" t="s">
        <v>1460</v>
      </c>
      <c r="AK87">
        <v>2700004</v>
      </c>
      <c r="AL87">
        <v>27000068</v>
      </c>
      <c r="AM87">
        <v>27000005</v>
      </c>
      <c r="AN87">
        <v>550329</v>
      </c>
      <c r="AO87">
        <v>6191820</v>
      </c>
      <c r="AP87">
        <v>550419</v>
      </c>
      <c r="AQ87">
        <v>6191893</v>
      </c>
      <c r="AR87" t="s">
        <v>758</v>
      </c>
      <c r="AS87" t="s">
        <v>762</v>
      </c>
      <c r="AT87">
        <v>2.9192500000000003</v>
      </c>
      <c r="AU87" t="s">
        <v>763</v>
      </c>
      <c r="AV87">
        <v>0.12190000000000001</v>
      </c>
      <c r="AW87" t="s">
        <v>763</v>
      </c>
      <c r="AX87">
        <v>121.193</v>
      </c>
      <c r="AY87" t="s">
        <v>753</v>
      </c>
      <c r="AZ87">
        <v>0</v>
      </c>
      <c r="BA87" t="s">
        <v>753</v>
      </c>
      <c r="BB87" t="s">
        <v>753</v>
      </c>
      <c r="BC87" t="s">
        <v>753</v>
      </c>
      <c r="BD87" t="s">
        <v>753</v>
      </c>
    </row>
    <row r="88" spans="1:56" x14ac:dyDescent="0.25">
      <c r="A88" t="s">
        <v>1009</v>
      </c>
      <c r="B88">
        <v>259</v>
      </c>
      <c r="C88">
        <v>1</v>
      </c>
      <c r="D88" t="s">
        <v>998</v>
      </c>
      <c r="E88">
        <v>849</v>
      </c>
      <c r="F88">
        <v>13.1</v>
      </c>
      <c r="G88">
        <v>15</v>
      </c>
      <c r="H88">
        <v>0.51</v>
      </c>
      <c r="I88">
        <v>1.02</v>
      </c>
      <c r="J88" t="s">
        <v>753</v>
      </c>
      <c r="K88" t="s">
        <v>787</v>
      </c>
      <c r="L88" t="s">
        <v>787</v>
      </c>
      <c r="M88" t="s">
        <v>738</v>
      </c>
      <c r="N88" t="s">
        <v>787</v>
      </c>
      <c r="O88" t="s">
        <v>2352</v>
      </c>
      <c r="P88" t="s">
        <v>753</v>
      </c>
      <c r="Q88">
        <v>0</v>
      </c>
      <c r="R88" t="s">
        <v>753</v>
      </c>
      <c r="S88">
        <v>0</v>
      </c>
      <c r="T88" t="s">
        <v>753</v>
      </c>
      <c r="U88">
        <v>0</v>
      </c>
      <c r="V88" t="s">
        <v>753</v>
      </c>
      <c r="W88" t="s">
        <v>787</v>
      </c>
      <c r="X88">
        <v>0</v>
      </c>
      <c r="Y88" t="s">
        <v>753</v>
      </c>
      <c r="Z88">
        <v>0</v>
      </c>
      <c r="AA88" t="s">
        <v>753</v>
      </c>
      <c r="AB88">
        <v>0</v>
      </c>
      <c r="AC88">
        <v>3.2010000000000001</v>
      </c>
      <c r="AD88">
        <v>101.26480000000001</v>
      </c>
      <c r="AE88">
        <v>7.8904999999999994</v>
      </c>
      <c r="AF88">
        <v>1150</v>
      </c>
      <c r="AG88">
        <v>16</v>
      </c>
      <c r="AH88">
        <v>16</v>
      </c>
      <c r="AI88">
        <v>13</v>
      </c>
      <c r="AJ88" t="s">
        <v>1010</v>
      </c>
      <c r="AK88">
        <v>900093</v>
      </c>
      <c r="AL88">
        <v>9000211</v>
      </c>
      <c r="AM88">
        <v>9000180</v>
      </c>
      <c r="AN88">
        <v>505937</v>
      </c>
      <c r="AO88">
        <v>6321258</v>
      </c>
      <c r="AP88">
        <v>99</v>
      </c>
      <c r="AQ88">
        <v>99</v>
      </c>
      <c r="AR88" t="s">
        <v>758</v>
      </c>
      <c r="AS88" t="s">
        <v>762</v>
      </c>
      <c r="AT88">
        <v>4.6920999999999999</v>
      </c>
      <c r="AU88" t="s">
        <v>763</v>
      </c>
      <c r="AV88">
        <v>0.56140000000000001</v>
      </c>
      <c r="AW88" t="s">
        <v>763</v>
      </c>
      <c r="AX88">
        <v>98.252499999999998</v>
      </c>
      <c r="AY88" t="s">
        <v>753</v>
      </c>
      <c r="AZ88">
        <v>0</v>
      </c>
      <c r="BA88" t="s">
        <v>753</v>
      </c>
      <c r="BB88" t="s">
        <v>753</v>
      </c>
      <c r="BC88" t="s">
        <v>753</v>
      </c>
      <c r="BD88" t="s">
        <v>753</v>
      </c>
    </row>
    <row r="89" spans="1:56" x14ac:dyDescent="0.25">
      <c r="A89" t="s">
        <v>1730</v>
      </c>
      <c r="B89">
        <v>995</v>
      </c>
      <c r="C89">
        <v>1</v>
      </c>
      <c r="D89" t="s">
        <v>998</v>
      </c>
      <c r="E89">
        <v>787</v>
      </c>
      <c r="F89">
        <v>10</v>
      </c>
      <c r="G89">
        <v>15</v>
      </c>
      <c r="H89">
        <v>0.2</v>
      </c>
      <c r="I89">
        <v>0.45</v>
      </c>
      <c r="J89" t="s">
        <v>753</v>
      </c>
      <c r="K89" t="s">
        <v>787</v>
      </c>
      <c r="L89" t="s">
        <v>787</v>
      </c>
      <c r="M89" t="s">
        <v>738</v>
      </c>
      <c r="N89" t="s">
        <v>787</v>
      </c>
      <c r="O89" t="s">
        <v>2352</v>
      </c>
      <c r="P89" t="s">
        <v>753</v>
      </c>
      <c r="Q89">
        <v>0</v>
      </c>
      <c r="R89" t="s">
        <v>753</v>
      </c>
      <c r="S89">
        <v>0</v>
      </c>
      <c r="T89" t="s">
        <v>753</v>
      </c>
      <c r="U89">
        <v>0</v>
      </c>
      <c r="V89" t="s">
        <v>753</v>
      </c>
      <c r="W89" t="s">
        <v>787</v>
      </c>
      <c r="X89">
        <v>0</v>
      </c>
      <c r="Y89" t="s">
        <v>753</v>
      </c>
      <c r="Z89">
        <v>0</v>
      </c>
      <c r="AA89" t="s">
        <v>753</v>
      </c>
      <c r="AB89">
        <v>0</v>
      </c>
      <c r="AC89">
        <v>4.6966000000000001</v>
      </c>
      <c r="AD89">
        <v>150.61670000000001</v>
      </c>
      <c r="AE89">
        <v>10.1083</v>
      </c>
      <c r="AF89">
        <v>1150</v>
      </c>
      <c r="AG89">
        <v>16</v>
      </c>
      <c r="AH89">
        <v>16</v>
      </c>
      <c r="AI89">
        <v>13</v>
      </c>
      <c r="AJ89" t="s">
        <v>1731</v>
      </c>
      <c r="AK89">
        <v>900092</v>
      </c>
      <c r="AL89">
        <v>9000561</v>
      </c>
      <c r="AM89">
        <v>9000179</v>
      </c>
      <c r="AN89">
        <v>504830</v>
      </c>
      <c r="AO89">
        <v>6320525</v>
      </c>
      <c r="AP89">
        <v>99</v>
      </c>
      <c r="AQ89">
        <v>99</v>
      </c>
      <c r="AR89" t="s">
        <v>758</v>
      </c>
      <c r="AT89" t="s">
        <v>1477</v>
      </c>
      <c r="AU89" t="s">
        <v>763</v>
      </c>
      <c r="AV89">
        <v>1.0000000000000001E-5</v>
      </c>
      <c r="AW89" t="s">
        <v>763</v>
      </c>
      <c r="AX89" t="s">
        <v>1477</v>
      </c>
      <c r="AY89" t="s">
        <v>753</v>
      </c>
      <c r="AZ89">
        <v>0</v>
      </c>
      <c r="BA89" t="s">
        <v>753</v>
      </c>
      <c r="BB89" t="s">
        <v>753</v>
      </c>
      <c r="BC89" t="s">
        <v>753</v>
      </c>
      <c r="BD89" t="s">
        <v>753</v>
      </c>
    </row>
    <row r="90" spans="1:56" x14ac:dyDescent="0.25">
      <c r="A90" t="s">
        <v>1732</v>
      </c>
      <c r="B90">
        <v>996</v>
      </c>
      <c r="C90">
        <v>1</v>
      </c>
      <c r="D90" t="s">
        <v>998</v>
      </c>
      <c r="E90">
        <v>849</v>
      </c>
      <c r="F90">
        <v>8</v>
      </c>
      <c r="G90">
        <v>15</v>
      </c>
      <c r="H90">
        <v>0.42</v>
      </c>
      <c r="I90">
        <v>0.85</v>
      </c>
      <c r="J90" t="s">
        <v>753</v>
      </c>
      <c r="K90" t="s">
        <v>787</v>
      </c>
      <c r="L90" t="s">
        <v>787</v>
      </c>
      <c r="M90" t="s">
        <v>738</v>
      </c>
      <c r="N90" t="s">
        <v>787</v>
      </c>
      <c r="O90" t="s">
        <v>2352</v>
      </c>
      <c r="P90" t="s">
        <v>753</v>
      </c>
      <c r="Q90">
        <v>0</v>
      </c>
      <c r="R90" t="s">
        <v>753</v>
      </c>
      <c r="S90">
        <v>0</v>
      </c>
      <c r="T90" t="s">
        <v>753</v>
      </c>
      <c r="U90">
        <v>0</v>
      </c>
      <c r="V90" t="s">
        <v>753</v>
      </c>
      <c r="W90" t="s">
        <v>787</v>
      </c>
      <c r="X90">
        <v>0</v>
      </c>
      <c r="Y90" t="s">
        <v>753</v>
      </c>
      <c r="Z90">
        <v>0</v>
      </c>
      <c r="AA90" t="s">
        <v>753</v>
      </c>
      <c r="AB90">
        <v>0</v>
      </c>
      <c r="AC90">
        <v>3.9235000000000002</v>
      </c>
      <c r="AD90">
        <v>251.25049999999999</v>
      </c>
      <c r="AE90">
        <v>4.4743000000000004</v>
      </c>
      <c r="AF90">
        <v>1150</v>
      </c>
      <c r="AG90">
        <v>16</v>
      </c>
      <c r="AH90">
        <v>16</v>
      </c>
      <c r="AI90">
        <v>13</v>
      </c>
      <c r="AJ90" t="s">
        <v>1733</v>
      </c>
      <c r="AK90">
        <v>900094</v>
      </c>
      <c r="AL90">
        <v>9000210</v>
      </c>
      <c r="AM90">
        <v>9000181</v>
      </c>
      <c r="AN90">
        <v>507019</v>
      </c>
      <c r="AO90">
        <v>6321542</v>
      </c>
      <c r="AP90">
        <v>99</v>
      </c>
      <c r="AQ90">
        <v>99</v>
      </c>
      <c r="AR90" t="s">
        <v>758</v>
      </c>
      <c r="AS90">
        <v>0</v>
      </c>
      <c r="AT90" t="s">
        <v>1477</v>
      </c>
      <c r="AU90" t="s">
        <v>763</v>
      </c>
      <c r="AV90">
        <v>1.0000000000000001E-5</v>
      </c>
      <c r="AW90" t="s">
        <v>763</v>
      </c>
      <c r="AX90" t="s">
        <v>1477</v>
      </c>
      <c r="AY90" t="s">
        <v>753</v>
      </c>
      <c r="AZ90">
        <v>0</v>
      </c>
      <c r="BA90" t="s">
        <v>753</v>
      </c>
      <c r="BB90" t="s">
        <v>753</v>
      </c>
      <c r="BC90" t="s">
        <v>753</v>
      </c>
      <c r="BD90" t="s">
        <v>753</v>
      </c>
    </row>
    <row r="91" spans="1:56" x14ac:dyDescent="0.25">
      <c r="A91" t="s">
        <v>171</v>
      </c>
      <c r="B91">
        <v>424</v>
      </c>
      <c r="C91">
        <v>1</v>
      </c>
      <c r="D91" t="s">
        <v>1217</v>
      </c>
      <c r="E91">
        <v>665</v>
      </c>
      <c r="F91">
        <v>7</v>
      </c>
      <c r="G91">
        <v>13</v>
      </c>
      <c r="H91">
        <v>0.55000000000000004</v>
      </c>
      <c r="I91">
        <v>1.4</v>
      </c>
      <c r="J91" t="s">
        <v>753</v>
      </c>
      <c r="K91" t="s">
        <v>753</v>
      </c>
      <c r="L91" t="s">
        <v>762</v>
      </c>
      <c r="M91" t="s">
        <v>754</v>
      </c>
      <c r="N91" t="s">
        <v>755</v>
      </c>
      <c r="O91" t="s">
        <v>2352</v>
      </c>
      <c r="P91" t="s">
        <v>753</v>
      </c>
      <c r="Q91" t="s">
        <v>753</v>
      </c>
      <c r="R91" t="s">
        <v>753</v>
      </c>
      <c r="S91" t="s">
        <v>753</v>
      </c>
      <c r="T91" t="s">
        <v>753</v>
      </c>
      <c r="U91" t="s">
        <v>755</v>
      </c>
      <c r="V91" t="s">
        <v>753</v>
      </c>
      <c r="W91" t="s">
        <v>755</v>
      </c>
      <c r="X91">
        <v>0</v>
      </c>
      <c r="Y91" t="s">
        <v>753</v>
      </c>
      <c r="Z91" t="s">
        <v>753</v>
      </c>
      <c r="AA91" t="s">
        <v>753</v>
      </c>
      <c r="AB91" t="s">
        <v>764</v>
      </c>
      <c r="AC91">
        <v>0.8476999999999999</v>
      </c>
      <c r="AD91">
        <v>100.38</v>
      </c>
      <c r="AE91">
        <v>0.11726666666666667</v>
      </c>
      <c r="AF91">
        <v>3130</v>
      </c>
      <c r="AG91">
        <v>65</v>
      </c>
      <c r="AH91">
        <v>58</v>
      </c>
      <c r="AI91">
        <v>38</v>
      </c>
      <c r="AJ91" t="s">
        <v>1218</v>
      </c>
      <c r="AK91">
        <v>2200016</v>
      </c>
      <c r="AL91">
        <v>22000264</v>
      </c>
      <c r="AM91">
        <v>22000030</v>
      </c>
      <c r="AN91">
        <v>453412</v>
      </c>
      <c r="AO91">
        <v>6250540</v>
      </c>
      <c r="AP91">
        <v>453412</v>
      </c>
      <c r="AQ91">
        <v>6250540</v>
      </c>
      <c r="AR91" t="s">
        <v>758</v>
      </c>
      <c r="AS91" t="s">
        <v>755</v>
      </c>
      <c r="AT91">
        <v>1.5909666666666666</v>
      </c>
      <c r="AU91" t="s">
        <v>753</v>
      </c>
      <c r="AV91">
        <v>3.7433333333333339E-2</v>
      </c>
      <c r="AW91" t="s">
        <v>755</v>
      </c>
      <c r="AX91">
        <v>87.680166666666665</v>
      </c>
      <c r="AY91" t="s">
        <v>753</v>
      </c>
      <c r="AZ91" t="s">
        <v>764</v>
      </c>
      <c r="BA91" t="s">
        <v>753</v>
      </c>
      <c r="BB91" t="s">
        <v>753</v>
      </c>
      <c r="BC91" t="s">
        <v>753</v>
      </c>
      <c r="BD91" t="s">
        <v>753</v>
      </c>
    </row>
    <row r="92" spans="1:56" x14ac:dyDescent="0.25">
      <c r="A92" t="s">
        <v>1933</v>
      </c>
      <c r="B92">
        <v>2406</v>
      </c>
      <c r="C92">
        <v>2</v>
      </c>
      <c r="D92" t="s">
        <v>1577</v>
      </c>
      <c r="E92">
        <v>336</v>
      </c>
      <c r="F92">
        <v>16</v>
      </c>
      <c r="G92">
        <v>17</v>
      </c>
      <c r="H92" t="s">
        <v>1477</v>
      </c>
      <c r="I92" t="s">
        <v>1477</v>
      </c>
      <c r="J92" t="s">
        <v>753</v>
      </c>
      <c r="K92" t="s">
        <v>1477</v>
      </c>
      <c r="L92" t="s">
        <v>1477</v>
      </c>
      <c r="M92">
        <v>0</v>
      </c>
      <c r="N92">
        <v>0</v>
      </c>
      <c r="O92" t="s">
        <v>2352</v>
      </c>
      <c r="P92" t="s">
        <v>753</v>
      </c>
      <c r="Q92">
        <v>0</v>
      </c>
      <c r="R92" t="s">
        <v>753</v>
      </c>
      <c r="S92">
        <v>0</v>
      </c>
      <c r="T92" t="s">
        <v>753</v>
      </c>
      <c r="U92">
        <v>0</v>
      </c>
      <c r="V92" t="s">
        <v>753</v>
      </c>
      <c r="W92">
        <v>0</v>
      </c>
      <c r="X92">
        <v>0</v>
      </c>
      <c r="Y92" t="s">
        <v>753</v>
      </c>
      <c r="Z92">
        <v>0</v>
      </c>
      <c r="AA92" t="s">
        <v>753</v>
      </c>
      <c r="AB92">
        <v>0</v>
      </c>
      <c r="AC92" t="s">
        <v>1477</v>
      </c>
      <c r="AD92" t="s">
        <v>1477</v>
      </c>
      <c r="AE92" t="s">
        <v>1477</v>
      </c>
      <c r="AF92">
        <v>0</v>
      </c>
      <c r="AG92">
        <v>0</v>
      </c>
      <c r="AH92">
        <v>0</v>
      </c>
      <c r="AI92">
        <v>0</v>
      </c>
      <c r="AJ92" t="s">
        <v>1138</v>
      </c>
      <c r="AK92" t="s">
        <v>1138</v>
      </c>
      <c r="AL92" t="s">
        <v>1138</v>
      </c>
      <c r="AM92" t="s">
        <v>1138</v>
      </c>
      <c r="AN92">
        <v>99</v>
      </c>
      <c r="AO92">
        <v>99</v>
      </c>
      <c r="AP92">
        <v>99</v>
      </c>
      <c r="AQ92">
        <v>99</v>
      </c>
      <c r="AR92" t="s">
        <v>1744</v>
      </c>
      <c r="AS92">
        <v>0</v>
      </c>
      <c r="AT92" t="s">
        <v>1477</v>
      </c>
      <c r="AU92">
        <v>0</v>
      </c>
      <c r="AV92" t="s">
        <v>1477</v>
      </c>
      <c r="AW92">
        <v>0</v>
      </c>
      <c r="AX92" t="s">
        <v>1477</v>
      </c>
      <c r="AY92">
        <v>0</v>
      </c>
      <c r="AZ92">
        <v>0</v>
      </c>
      <c r="BA92" t="s">
        <v>753</v>
      </c>
      <c r="BB92" t="s">
        <v>753</v>
      </c>
      <c r="BC92" t="s">
        <v>753</v>
      </c>
      <c r="BD92" t="s">
        <v>753</v>
      </c>
    </row>
    <row r="93" spans="1:56" x14ac:dyDescent="0.25">
      <c r="A93" t="s">
        <v>355</v>
      </c>
      <c r="B93">
        <v>744</v>
      </c>
      <c r="C93">
        <v>2</v>
      </c>
      <c r="D93" t="s">
        <v>1488</v>
      </c>
      <c r="E93">
        <v>217</v>
      </c>
      <c r="F93">
        <v>26.5</v>
      </c>
      <c r="G93">
        <v>13</v>
      </c>
      <c r="H93">
        <v>1.0900000000000001</v>
      </c>
      <c r="I93">
        <v>1.9</v>
      </c>
      <c r="J93" t="s">
        <v>753</v>
      </c>
      <c r="K93" t="s">
        <v>762</v>
      </c>
      <c r="L93" t="s">
        <v>762</v>
      </c>
      <c r="M93" t="s">
        <v>738</v>
      </c>
      <c r="N93" t="s">
        <v>762</v>
      </c>
      <c r="O93" t="s">
        <v>2352</v>
      </c>
      <c r="P93" t="s">
        <v>753</v>
      </c>
      <c r="Q93" t="s">
        <v>762</v>
      </c>
      <c r="R93" t="s">
        <v>753</v>
      </c>
      <c r="S93" t="s">
        <v>762</v>
      </c>
      <c r="T93" t="s">
        <v>753</v>
      </c>
      <c r="U93">
        <v>0</v>
      </c>
      <c r="V93" t="s">
        <v>753</v>
      </c>
      <c r="W93" t="s">
        <v>762</v>
      </c>
      <c r="X93">
        <v>0</v>
      </c>
      <c r="Y93" t="s">
        <v>753</v>
      </c>
      <c r="Z93">
        <v>0</v>
      </c>
      <c r="AA93" t="s">
        <v>753</v>
      </c>
      <c r="AB93">
        <v>0</v>
      </c>
      <c r="AC93">
        <v>1.5822000000000001</v>
      </c>
      <c r="AD93">
        <v>122.9355</v>
      </c>
      <c r="AE93">
        <v>0.1129</v>
      </c>
      <c r="AF93">
        <v>3150</v>
      </c>
      <c r="AG93">
        <v>130</v>
      </c>
      <c r="AH93">
        <v>114</v>
      </c>
      <c r="AI93">
        <v>0</v>
      </c>
      <c r="AJ93" t="s">
        <v>1543</v>
      </c>
      <c r="AK93">
        <v>4800012</v>
      </c>
      <c r="AL93">
        <v>48000080</v>
      </c>
      <c r="AM93">
        <v>48000028</v>
      </c>
      <c r="AN93">
        <v>719851</v>
      </c>
      <c r="AO93">
        <v>6218616</v>
      </c>
      <c r="AP93">
        <v>719853</v>
      </c>
      <c r="AQ93">
        <v>6218616</v>
      </c>
      <c r="AR93" t="s">
        <v>758</v>
      </c>
      <c r="AS93" t="s">
        <v>753</v>
      </c>
      <c r="AT93">
        <v>1.8315999999999999</v>
      </c>
      <c r="AU93" t="s">
        <v>763</v>
      </c>
      <c r="AV93">
        <v>0.47989999999999999</v>
      </c>
      <c r="AW93" t="s">
        <v>763</v>
      </c>
      <c r="AX93">
        <v>99.911199999999994</v>
      </c>
      <c r="AY93" t="s">
        <v>753</v>
      </c>
      <c r="AZ93">
        <v>0</v>
      </c>
      <c r="BA93" t="s">
        <v>753</v>
      </c>
      <c r="BB93" t="s">
        <v>753</v>
      </c>
      <c r="BC93" t="s">
        <v>753</v>
      </c>
      <c r="BD93" t="s">
        <v>753</v>
      </c>
    </row>
    <row r="94" spans="1:56" x14ac:dyDescent="0.25">
      <c r="A94" t="s">
        <v>918</v>
      </c>
      <c r="B94">
        <v>162</v>
      </c>
      <c r="C94">
        <v>1</v>
      </c>
      <c r="D94" t="s">
        <v>917</v>
      </c>
      <c r="E94">
        <v>430</v>
      </c>
      <c r="F94">
        <v>5.9</v>
      </c>
      <c r="G94">
        <v>11</v>
      </c>
      <c r="H94">
        <v>0.56999999999999995</v>
      </c>
      <c r="I94">
        <v>1.1499999999999999</v>
      </c>
      <c r="J94" t="s">
        <v>753</v>
      </c>
      <c r="K94" t="s">
        <v>787</v>
      </c>
      <c r="L94" t="s">
        <v>787</v>
      </c>
      <c r="M94" t="s">
        <v>738</v>
      </c>
      <c r="N94" t="s">
        <v>787</v>
      </c>
      <c r="O94" t="s">
        <v>2352</v>
      </c>
      <c r="P94" t="s">
        <v>753</v>
      </c>
      <c r="Q94">
        <v>0</v>
      </c>
      <c r="R94" t="s">
        <v>753</v>
      </c>
      <c r="S94">
        <v>0</v>
      </c>
      <c r="T94" t="s">
        <v>753</v>
      </c>
      <c r="U94">
        <v>0</v>
      </c>
      <c r="V94" t="s">
        <v>753</v>
      </c>
      <c r="W94" t="s">
        <v>787</v>
      </c>
      <c r="X94">
        <v>0</v>
      </c>
      <c r="Y94" t="s">
        <v>753</v>
      </c>
      <c r="Z94">
        <v>0</v>
      </c>
      <c r="AA94" t="s">
        <v>753</v>
      </c>
      <c r="AB94">
        <v>0</v>
      </c>
      <c r="AC94">
        <v>3.0956000000000001</v>
      </c>
      <c r="AD94">
        <v>35.5717</v>
      </c>
      <c r="AE94">
        <v>11.74</v>
      </c>
      <c r="AF94">
        <v>1150</v>
      </c>
      <c r="AG94">
        <v>123</v>
      </c>
      <c r="AH94">
        <v>107</v>
      </c>
      <c r="AI94">
        <v>123</v>
      </c>
      <c r="AJ94" t="s">
        <v>919</v>
      </c>
      <c r="AK94">
        <v>4600050</v>
      </c>
      <c r="AL94">
        <v>46000106</v>
      </c>
      <c r="AM94">
        <v>46000105</v>
      </c>
      <c r="AN94">
        <v>569460</v>
      </c>
      <c r="AO94">
        <v>6107000</v>
      </c>
      <c r="AP94">
        <v>569530</v>
      </c>
      <c r="AQ94">
        <v>6106810</v>
      </c>
      <c r="AR94" t="s">
        <v>758</v>
      </c>
      <c r="AT94" t="s">
        <v>1477</v>
      </c>
      <c r="AU94" t="s">
        <v>763</v>
      </c>
      <c r="AV94">
        <v>1.0000000000000001E-5</v>
      </c>
      <c r="AW94" t="s">
        <v>763</v>
      </c>
      <c r="AY94" t="s">
        <v>753</v>
      </c>
      <c r="AZ94">
        <v>0</v>
      </c>
      <c r="BA94" t="s">
        <v>753</v>
      </c>
      <c r="BB94" t="s">
        <v>753</v>
      </c>
      <c r="BC94" t="s">
        <v>753</v>
      </c>
      <c r="BD94" t="s">
        <v>753</v>
      </c>
    </row>
    <row r="95" spans="1:56" x14ac:dyDescent="0.25">
      <c r="A95" t="s">
        <v>58</v>
      </c>
      <c r="B95">
        <v>163</v>
      </c>
      <c r="C95">
        <v>1</v>
      </c>
      <c r="D95" t="s">
        <v>917</v>
      </c>
      <c r="E95">
        <v>430</v>
      </c>
      <c r="F95">
        <v>29.8</v>
      </c>
      <c r="G95">
        <v>11</v>
      </c>
      <c r="H95">
        <v>0.84</v>
      </c>
      <c r="I95">
        <v>1.55</v>
      </c>
      <c r="J95" t="s">
        <v>753</v>
      </c>
      <c r="K95" t="s">
        <v>787</v>
      </c>
      <c r="L95" t="s">
        <v>787</v>
      </c>
      <c r="M95" t="s">
        <v>738</v>
      </c>
      <c r="N95" t="s">
        <v>787</v>
      </c>
      <c r="O95" t="s">
        <v>2352</v>
      </c>
      <c r="P95" t="s">
        <v>753</v>
      </c>
      <c r="Q95">
        <v>0</v>
      </c>
      <c r="R95" t="s">
        <v>753</v>
      </c>
      <c r="S95">
        <v>0</v>
      </c>
      <c r="T95" t="s">
        <v>753</v>
      </c>
      <c r="U95">
        <v>0</v>
      </c>
      <c r="V95" t="s">
        <v>753</v>
      </c>
      <c r="W95" t="s">
        <v>787</v>
      </c>
      <c r="X95">
        <v>0</v>
      </c>
      <c r="Y95" t="s">
        <v>753</v>
      </c>
      <c r="Z95">
        <v>0</v>
      </c>
      <c r="AA95" t="s">
        <v>753</v>
      </c>
      <c r="AB95">
        <v>0</v>
      </c>
      <c r="AC95">
        <v>3.1879999999999997</v>
      </c>
      <c r="AD95">
        <v>28.029599999999999</v>
      </c>
      <c r="AE95">
        <v>16.496099999999998</v>
      </c>
      <c r="AF95">
        <v>1150</v>
      </c>
      <c r="AG95">
        <v>123</v>
      </c>
      <c r="AH95">
        <v>107</v>
      </c>
      <c r="AI95">
        <v>123</v>
      </c>
      <c r="AJ95" t="s">
        <v>920</v>
      </c>
      <c r="AK95">
        <v>4600050</v>
      </c>
      <c r="AL95">
        <v>46000104</v>
      </c>
      <c r="AM95">
        <v>46000103</v>
      </c>
      <c r="AN95">
        <v>569440</v>
      </c>
      <c r="AO95">
        <v>6106680</v>
      </c>
      <c r="AP95">
        <v>569530</v>
      </c>
      <c r="AQ95">
        <v>6106810</v>
      </c>
      <c r="AR95" t="s">
        <v>758</v>
      </c>
      <c r="AS95" t="s">
        <v>762</v>
      </c>
      <c r="AT95">
        <v>3.5907499999999999</v>
      </c>
      <c r="AU95" t="s">
        <v>763</v>
      </c>
      <c r="AV95">
        <v>0.24560000000000001</v>
      </c>
      <c r="AW95" t="s">
        <v>763</v>
      </c>
      <c r="AX95">
        <v>84.696850000000012</v>
      </c>
      <c r="AY95" t="s">
        <v>753</v>
      </c>
      <c r="AZ95">
        <v>0</v>
      </c>
      <c r="BA95" t="s">
        <v>753</v>
      </c>
      <c r="BB95" t="s">
        <v>753</v>
      </c>
      <c r="BC95" t="s">
        <v>753</v>
      </c>
      <c r="BD95" t="s">
        <v>753</v>
      </c>
    </row>
    <row r="96" spans="1:56" x14ac:dyDescent="0.25">
      <c r="A96" t="s">
        <v>356</v>
      </c>
      <c r="B96">
        <v>745</v>
      </c>
      <c r="C96">
        <v>2</v>
      </c>
      <c r="D96" t="s">
        <v>1488</v>
      </c>
      <c r="E96">
        <v>230</v>
      </c>
      <c r="F96">
        <v>1.9</v>
      </c>
      <c r="G96">
        <v>5</v>
      </c>
      <c r="H96">
        <v>1.59</v>
      </c>
      <c r="I96">
        <v>3.6</v>
      </c>
      <c r="J96" t="s">
        <v>753</v>
      </c>
      <c r="K96" t="s">
        <v>787</v>
      </c>
      <c r="L96" t="s">
        <v>787</v>
      </c>
      <c r="M96" t="s">
        <v>738</v>
      </c>
      <c r="N96" t="s">
        <v>787</v>
      </c>
      <c r="O96" t="s">
        <v>2352</v>
      </c>
      <c r="P96" t="s">
        <v>753</v>
      </c>
      <c r="Q96" t="s">
        <v>787</v>
      </c>
      <c r="R96" t="s">
        <v>753</v>
      </c>
      <c r="S96" t="s">
        <v>787</v>
      </c>
      <c r="T96" t="s">
        <v>753</v>
      </c>
      <c r="U96">
        <v>0</v>
      </c>
      <c r="V96" t="s">
        <v>753</v>
      </c>
      <c r="W96" t="s">
        <v>787</v>
      </c>
      <c r="X96">
        <v>0</v>
      </c>
      <c r="Y96" t="s">
        <v>753</v>
      </c>
      <c r="Z96">
        <v>0</v>
      </c>
      <c r="AA96" t="s">
        <v>753</v>
      </c>
      <c r="AB96">
        <v>0</v>
      </c>
      <c r="AC96">
        <v>1.9E-2</v>
      </c>
      <c r="AD96">
        <v>546.92925000000002</v>
      </c>
      <c r="AE96">
        <v>4.3200000000000002E-2</v>
      </c>
      <c r="AF96">
        <v>3160</v>
      </c>
      <c r="AG96">
        <v>144</v>
      </c>
      <c r="AH96">
        <v>191</v>
      </c>
      <c r="AI96">
        <v>0</v>
      </c>
      <c r="AJ96" t="s">
        <v>1544</v>
      </c>
      <c r="AK96">
        <v>5000088</v>
      </c>
      <c r="AL96">
        <v>50000225</v>
      </c>
      <c r="AM96">
        <v>50000175</v>
      </c>
      <c r="AN96">
        <v>723204</v>
      </c>
      <c r="AO96">
        <v>6192557</v>
      </c>
      <c r="AP96">
        <v>723204</v>
      </c>
      <c r="AQ96">
        <v>6192557</v>
      </c>
      <c r="AR96" t="s">
        <v>758</v>
      </c>
      <c r="AS96" t="s">
        <v>762</v>
      </c>
      <c r="AT96">
        <v>1.3715000000000002</v>
      </c>
      <c r="AU96" t="s">
        <v>763</v>
      </c>
      <c r="AV96">
        <v>7.2700000000000001E-2</v>
      </c>
      <c r="AW96" t="s">
        <v>763</v>
      </c>
      <c r="AX96">
        <v>63.009</v>
      </c>
      <c r="AY96" t="s">
        <v>753</v>
      </c>
      <c r="AZ96">
        <v>0</v>
      </c>
      <c r="BA96" t="s">
        <v>753</v>
      </c>
      <c r="BB96" t="s">
        <v>753</v>
      </c>
      <c r="BC96" t="s">
        <v>753</v>
      </c>
      <c r="BD96" t="s">
        <v>753</v>
      </c>
    </row>
    <row r="97" spans="1:56" x14ac:dyDescent="0.25">
      <c r="A97" t="s">
        <v>102</v>
      </c>
      <c r="B97">
        <v>260</v>
      </c>
      <c r="C97">
        <v>1</v>
      </c>
      <c r="D97" t="s">
        <v>998</v>
      </c>
      <c r="E97">
        <v>740</v>
      </c>
      <c r="F97">
        <v>310.8</v>
      </c>
      <c r="G97">
        <v>13</v>
      </c>
      <c r="H97">
        <v>1.1599999999999999</v>
      </c>
      <c r="I97">
        <v>3.5</v>
      </c>
      <c r="J97" t="s">
        <v>753</v>
      </c>
      <c r="K97" t="s">
        <v>760</v>
      </c>
      <c r="L97" t="s">
        <v>760</v>
      </c>
      <c r="M97" t="s">
        <v>738</v>
      </c>
      <c r="N97" t="s">
        <v>762</v>
      </c>
      <c r="O97" t="s">
        <v>2352</v>
      </c>
      <c r="P97" t="s">
        <v>753</v>
      </c>
      <c r="Q97" t="s">
        <v>760</v>
      </c>
      <c r="R97" t="s">
        <v>753</v>
      </c>
      <c r="S97" t="s">
        <v>760</v>
      </c>
      <c r="T97" t="s">
        <v>753</v>
      </c>
      <c r="U97">
        <v>0</v>
      </c>
      <c r="V97" t="s">
        <v>753</v>
      </c>
      <c r="W97" t="s">
        <v>762</v>
      </c>
      <c r="X97">
        <v>0</v>
      </c>
      <c r="Y97" t="s">
        <v>753</v>
      </c>
      <c r="Z97" t="s">
        <v>760</v>
      </c>
      <c r="AA97" t="s">
        <v>753</v>
      </c>
      <c r="AB97">
        <v>0</v>
      </c>
      <c r="AC97">
        <v>0.54410000000000003</v>
      </c>
      <c r="AD97">
        <v>139.91775000000001</v>
      </c>
      <c r="AE97">
        <v>0.1</v>
      </c>
      <c r="AF97">
        <v>3160</v>
      </c>
      <c r="AG97">
        <v>228</v>
      </c>
      <c r="AH97">
        <v>228</v>
      </c>
      <c r="AI97">
        <v>0</v>
      </c>
      <c r="AJ97" t="s">
        <v>1011</v>
      </c>
      <c r="AK97">
        <v>2000092</v>
      </c>
      <c r="AL97">
        <v>20000218</v>
      </c>
      <c r="AM97">
        <v>20000217</v>
      </c>
      <c r="AN97">
        <v>523326</v>
      </c>
      <c r="AO97">
        <v>6226024</v>
      </c>
      <c r="AP97">
        <v>523570</v>
      </c>
      <c r="AQ97">
        <v>6225306</v>
      </c>
      <c r="AR97" t="s">
        <v>758</v>
      </c>
      <c r="AS97" t="s">
        <v>753</v>
      </c>
      <c r="AT97">
        <v>1.4582000000000002</v>
      </c>
      <c r="AU97" t="s">
        <v>753</v>
      </c>
      <c r="AV97">
        <v>8.6199999999999999E-2</v>
      </c>
      <c r="AW97" t="s">
        <v>755</v>
      </c>
      <c r="AX97">
        <v>92.59375</v>
      </c>
      <c r="AY97" t="s">
        <v>753</v>
      </c>
      <c r="AZ97">
        <v>0</v>
      </c>
      <c r="BA97" t="s">
        <v>753</v>
      </c>
      <c r="BB97" t="s">
        <v>753</v>
      </c>
      <c r="BC97" t="s">
        <v>753</v>
      </c>
      <c r="BD97" t="s">
        <v>753</v>
      </c>
    </row>
    <row r="98" spans="1:56" x14ac:dyDescent="0.25">
      <c r="A98" t="s">
        <v>7</v>
      </c>
      <c r="B98">
        <v>34</v>
      </c>
      <c r="C98">
        <v>1</v>
      </c>
      <c r="D98" t="s">
        <v>801</v>
      </c>
      <c r="E98">
        <v>621</v>
      </c>
      <c r="F98">
        <v>11.4</v>
      </c>
      <c r="G98">
        <v>9</v>
      </c>
      <c r="H98">
        <v>1.01</v>
      </c>
      <c r="I98">
        <v>2.1</v>
      </c>
      <c r="J98" t="s">
        <v>753</v>
      </c>
      <c r="K98" t="s">
        <v>787</v>
      </c>
      <c r="L98" t="s">
        <v>787</v>
      </c>
      <c r="M98" t="s">
        <v>738</v>
      </c>
      <c r="N98" t="s">
        <v>787</v>
      </c>
      <c r="O98" t="s">
        <v>2352</v>
      </c>
      <c r="P98" t="s">
        <v>753</v>
      </c>
      <c r="Q98" t="s">
        <v>787</v>
      </c>
      <c r="R98" t="s">
        <v>753</v>
      </c>
      <c r="S98" t="s">
        <v>787</v>
      </c>
      <c r="T98" t="s">
        <v>753</v>
      </c>
      <c r="U98">
        <v>0</v>
      </c>
      <c r="V98" t="s">
        <v>753</v>
      </c>
      <c r="W98" t="s">
        <v>787</v>
      </c>
      <c r="X98">
        <v>0</v>
      </c>
      <c r="Y98" t="s">
        <v>753</v>
      </c>
      <c r="Z98" t="s">
        <v>787</v>
      </c>
      <c r="AA98" t="s">
        <v>753</v>
      </c>
      <c r="AB98" t="s">
        <v>764</v>
      </c>
      <c r="AC98">
        <v>1.82365</v>
      </c>
      <c r="AD98">
        <v>36.287300000000002</v>
      </c>
      <c r="AE98" t="s">
        <v>1477</v>
      </c>
      <c r="AF98">
        <v>0</v>
      </c>
      <c r="AG98">
        <v>0</v>
      </c>
      <c r="AH98">
        <v>0</v>
      </c>
      <c r="AI98">
        <v>0</v>
      </c>
      <c r="AJ98" t="s">
        <v>805</v>
      </c>
      <c r="AK98">
        <v>3600004</v>
      </c>
      <c r="AL98">
        <v>36000115</v>
      </c>
      <c r="AM98">
        <v>36000004</v>
      </c>
      <c r="AN98">
        <v>518454</v>
      </c>
      <c r="AO98">
        <v>6143461</v>
      </c>
      <c r="AP98">
        <v>518169</v>
      </c>
      <c r="AQ98">
        <v>6143444</v>
      </c>
      <c r="AR98" t="s">
        <v>758</v>
      </c>
      <c r="AS98" t="s">
        <v>762</v>
      </c>
      <c r="AT98">
        <v>2.6799999999999997</v>
      </c>
      <c r="AU98" t="s">
        <v>763</v>
      </c>
      <c r="AV98">
        <v>0.47665000000000002</v>
      </c>
      <c r="AW98" t="s">
        <v>763</v>
      </c>
      <c r="AX98">
        <v>117.9074</v>
      </c>
      <c r="AY98" t="s">
        <v>753</v>
      </c>
      <c r="AZ98" t="s">
        <v>764</v>
      </c>
      <c r="BA98" t="s">
        <v>753</v>
      </c>
      <c r="BB98" t="s">
        <v>753</v>
      </c>
      <c r="BC98" t="s">
        <v>753</v>
      </c>
      <c r="BD98" t="s">
        <v>753</v>
      </c>
    </row>
    <row r="99" spans="1:56" x14ac:dyDescent="0.25">
      <c r="A99" t="s">
        <v>2069</v>
      </c>
      <c r="B99">
        <v>11001</v>
      </c>
      <c r="C99">
        <v>1</v>
      </c>
      <c r="D99" t="s">
        <v>801</v>
      </c>
      <c r="E99">
        <v>573</v>
      </c>
      <c r="F99">
        <v>1.5</v>
      </c>
      <c r="G99">
        <v>13</v>
      </c>
      <c r="H99">
        <v>1.25</v>
      </c>
      <c r="I99">
        <v>2.5</v>
      </c>
      <c r="J99" t="s">
        <v>753</v>
      </c>
      <c r="K99" t="s">
        <v>760</v>
      </c>
      <c r="L99" t="s">
        <v>760</v>
      </c>
      <c r="M99" t="s">
        <v>738</v>
      </c>
      <c r="N99" t="s">
        <v>753</v>
      </c>
      <c r="O99" t="s">
        <v>2352</v>
      </c>
      <c r="P99" t="s">
        <v>753</v>
      </c>
      <c r="Q99" t="s">
        <v>760</v>
      </c>
      <c r="R99" t="s">
        <v>753</v>
      </c>
      <c r="S99" t="s">
        <v>760</v>
      </c>
      <c r="T99" t="s">
        <v>753</v>
      </c>
      <c r="U99">
        <v>0</v>
      </c>
      <c r="V99" t="s">
        <v>753</v>
      </c>
      <c r="W99" t="s">
        <v>753</v>
      </c>
      <c r="X99">
        <v>0</v>
      </c>
      <c r="Y99" t="s">
        <v>753</v>
      </c>
      <c r="Z99">
        <v>0</v>
      </c>
      <c r="AA99" t="s">
        <v>753</v>
      </c>
      <c r="AB99">
        <v>0</v>
      </c>
      <c r="AC99">
        <v>1.0178</v>
      </c>
      <c r="AD99">
        <v>243.1908</v>
      </c>
      <c r="AE99" t="s">
        <v>1477</v>
      </c>
      <c r="AF99">
        <v>3130</v>
      </c>
      <c r="AG99">
        <v>84</v>
      </c>
      <c r="AH99">
        <v>73</v>
      </c>
      <c r="AI99">
        <v>50</v>
      </c>
      <c r="AJ99" t="s">
        <v>2070</v>
      </c>
      <c r="AK99">
        <v>3000178</v>
      </c>
      <c r="AL99">
        <v>30000551</v>
      </c>
      <c r="AM99">
        <v>30000550</v>
      </c>
      <c r="AN99">
        <v>447721</v>
      </c>
      <c r="AO99">
        <v>6169011</v>
      </c>
      <c r="AP99">
        <v>447721</v>
      </c>
      <c r="AQ99">
        <v>6169011</v>
      </c>
      <c r="AR99" t="s">
        <v>1744</v>
      </c>
      <c r="AS99" t="s">
        <v>755</v>
      </c>
      <c r="AT99">
        <v>1.224</v>
      </c>
      <c r="AU99" t="s">
        <v>755</v>
      </c>
      <c r="AV99">
        <v>4.99E-2</v>
      </c>
      <c r="AW99" t="s">
        <v>755</v>
      </c>
      <c r="AX99">
        <v>87.352099999999993</v>
      </c>
      <c r="AY99" t="s">
        <v>753</v>
      </c>
      <c r="AZ99">
        <v>0</v>
      </c>
      <c r="BA99" t="s">
        <v>753</v>
      </c>
      <c r="BB99" t="s">
        <v>753</v>
      </c>
      <c r="BC99" t="s">
        <v>753</v>
      </c>
      <c r="BD99" t="s">
        <v>753</v>
      </c>
    </row>
    <row r="100" spans="1:56" x14ac:dyDescent="0.25">
      <c r="A100" t="s">
        <v>383</v>
      </c>
      <c r="B100">
        <v>794</v>
      </c>
      <c r="C100">
        <v>2</v>
      </c>
      <c r="D100" t="s">
        <v>1577</v>
      </c>
      <c r="E100">
        <v>259</v>
      </c>
      <c r="F100">
        <v>15.3</v>
      </c>
      <c r="G100">
        <v>9</v>
      </c>
      <c r="H100">
        <v>1.3</v>
      </c>
      <c r="I100">
        <v>2.2999999999999998</v>
      </c>
      <c r="J100" t="s">
        <v>753</v>
      </c>
      <c r="K100" t="s">
        <v>787</v>
      </c>
      <c r="L100" t="s">
        <v>787</v>
      </c>
      <c r="M100" t="s">
        <v>738</v>
      </c>
      <c r="N100" t="s">
        <v>787</v>
      </c>
      <c r="O100" t="s">
        <v>2352</v>
      </c>
      <c r="P100" t="s">
        <v>753</v>
      </c>
      <c r="Q100" t="s">
        <v>760</v>
      </c>
      <c r="R100" t="s">
        <v>753</v>
      </c>
      <c r="S100" t="s">
        <v>760</v>
      </c>
      <c r="T100" t="s">
        <v>753</v>
      </c>
      <c r="U100">
        <v>0</v>
      </c>
      <c r="V100" t="s">
        <v>753</v>
      </c>
      <c r="W100" t="s">
        <v>787</v>
      </c>
      <c r="X100">
        <v>0</v>
      </c>
      <c r="Y100" t="s">
        <v>753</v>
      </c>
      <c r="Z100">
        <v>0</v>
      </c>
      <c r="AA100" t="s">
        <v>753</v>
      </c>
      <c r="AB100">
        <v>0</v>
      </c>
      <c r="AC100">
        <v>3.4070999999999998</v>
      </c>
      <c r="AD100">
        <v>32.0032</v>
      </c>
      <c r="AE100" t="s">
        <v>1477</v>
      </c>
      <c r="AF100">
        <v>3160</v>
      </c>
      <c r="AG100">
        <v>0</v>
      </c>
      <c r="AH100">
        <v>0</v>
      </c>
      <c r="AI100">
        <v>0</v>
      </c>
      <c r="AJ100" t="s">
        <v>1581</v>
      </c>
      <c r="AK100">
        <v>5800002</v>
      </c>
      <c r="AL100">
        <v>58000030</v>
      </c>
      <c r="AM100">
        <v>58000002</v>
      </c>
      <c r="AN100">
        <v>689859</v>
      </c>
      <c r="AO100">
        <v>6152954</v>
      </c>
      <c r="AP100">
        <v>689859</v>
      </c>
      <c r="AQ100">
        <v>6152954</v>
      </c>
      <c r="AR100" t="s">
        <v>758</v>
      </c>
      <c r="AS100" t="s">
        <v>762</v>
      </c>
      <c r="AT100">
        <v>2.9962</v>
      </c>
      <c r="AU100" t="s">
        <v>763</v>
      </c>
      <c r="AV100">
        <v>0.22339999999999999</v>
      </c>
      <c r="AW100" t="s">
        <v>763</v>
      </c>
      <c r="AX100">
        <v>110.92140000000001</v>
      </c>
      <c r="AY100" t="s">
        <v>753</v>
      </c>
      <c r="AZ100" t="s">
        <v>790</v>
      </c>
      <c r="BA100" t="s">
        <v>753</v>
      </c>
      <c r="BB100" t="s">
        <v>753</v>
      </c>
      <c r="BC100" t="s">
        <v>753</v>
      </c>
      <c r="BD100" t="s">
        <v>753</v>
      </c>
    </row>
    <row r="101" spans="1:56" x14ac:dyDescent="0.25">
      <c r="A101" t="s">
        <v>296</v>
      </c>
      <c r="B101">
        <v>651</v>
      </c>
      <c r="C101">
        <v>1</v>
      </c>
      <c r="D101" t="s">
        <v>879</v>
      </c>
      <c r="E101">
        <v>615</v>
      </c>
      <c r="F101">
        <v>8.5</v>
      </c>
      <c r="G101">
        <v>10</v>
      </c>
      <c r="H101">
        <v>4.16</v>
      </c>
      <c r="I101">
        <v>8.4</v>
      </c>
      <c r="J101" t="s">
        <v>753</v>
      </c>
      <c r="K101" t="s">
        <v>787</v>
      </c>
      <c r="L101" t="s">
        <v>787</v>
      </c>
      <c r="M101" t="s">
        <v>738</v>
      </c>
      <c r="N101" t="s">
        <v>787</v>
      </c>
      <c r="O101" t="s">
        <v>2352</v>
      </c>
      <c r="P101" t="s">
        <v>753</v>
      </c>
      <c r="Q101" t="s">
        <v>762</v>
      </c>
      <c r="R101" t="s">
        <v>753</v>
      </c>
      <c r="S101" t="s">
        <v>762</v>
      </c>
      <c r="T101" t="s">
        <v>753</v>
      </c>
      <c r="U101">
        <v>0</v>
      </c>
      <c r="V101" t="s">
        <v>753</v>
      </c>
      <c r="W101" t="s">
        <v>787</v>
      </c>
      <c r="X101">
        <v>0</v>
      </c>
      <c r="Y101" t="s">
        <v>753</v>
      </c>
      <c r="Z101">
        <v>0</v>
      </c>
      <c r="AA101" t="s">
        <v>753</v>
      </c>
      <c r="AB101">
        <v>0</v>
      </c>
      <c r="AC101">
        <v>3.8109000000000002</v>
      </c>
      <c r="AD101">
        <v>14.930899999999999</v>
      </c>
      <c r="AE101" t="s">
        <v>1477</v>
      </c>
      <c r="AF101">
        <v>3100</v>
      </c>
      <c r="AG101">
        <v>0</v>
      </c>
      <c r="AH101">
        <v>0</v>
      </c>
      <c r="AI101">
        <v>0</v>
      </c>
      <c r="AJ101" t="s">
        <v>880</v>
      </c>
      <c r="AK101">
        <v>2700005</v>
      </c>
      <c r="AL101">
        <v>27000937</v>
      </c>
      <c r="AM101">
        <v>27000008</v>
      </c>
      <c r="AN101">
        <v>552914</v>
      </c>
      <c r="AO101">
        <v>6185555</v>
      </c>
      <c r="AP101">
        <v>552914</v>
      </c>
      <c r="AQ101">
        <v>6185555</v>
      </c>
      <c r="AR101" t="s">
        <v>758</v>
      </c>
      <c r="AS101" t="s">
        <v>762</v>
      </c>
      <c r="AT101">
        <v>1.6556</v>
      </c>
      <c r="AU101" t="s">
        <v>763</v>
      </c>
      <c r="AV101">
        <v>7.9799999999999996E-2</v>
      </c>
      <c r="AW101" t="s">
        <v>763</v>
      </c>
      <c r="AX101">
        <v>105.8861</v>
      </c>
      <c r="AY101" t="s">
        <v>753</v>
      </c>
      <c r="AZ101" t="s">
        <v>790</v>
      </c>
      <c r="BA101" t="s">
        <v>753</v>
      </c>
      <c r="BB101" t="s">
        <v>753</v>
      </c>
      <c r="BC101" t="s">
        <v>753</v>
      </c>
      <c r="BD101" t="s">
        <v>753</v>
      </c>
    </row>
    <row r="102" spans="1:56" x14ac:dyDescent="0.25">
      <c r="A102" t="s">
        <v>70</v>
      </c>
      <c r="B102">
        <v>190</v>
      </c>
      <c r="C102">
        <v>1</v>
      </c>
      <c r="D102" t="s">
        <v>765</v>
      </c>
      <c r="E102">
        <v>480</v>
      </c>
      <c r="F102">
        <v>14.6</v>
      </c>
      <c r="G102">
        <v>9</v>
      </c>
      <c r="H102">
        <v>1.87</v>
      </c>
      <c r="I102">
        <v>2.6</v>
      </c>
      <c r="J102" t="s">
        <v>753</v>
      </c>
      <c r="K102" t="s">
        <v>762</v>
      </c>
      <c r="L102" t="s">
        <v>762</v>
      </c>
      <c r="M102" t="s">
        <v>738</v>
      </c>
      <c r="N102" t="s">
        <v>753</v>
      </c>
      <c r="O102" t="s">
        <v>762</v>
      </c>
      <c r="P102" t="s">
        <v>753</v>
      </c>
      <c r="Q102" t="s">
        <v>755</v>
      </c>
      <c r="R102" t="s">
        <v>753</v>
      </c>
      <c r="S102" t="s">
        <v>753</v>
      </c>
      <c r="T102" t="s">
        <v>753</v>
      </c>
      <c r="U102" t="s">
        <v>755</v>
      </c>
      <c r="V102" t="s">
        <v>753</v>
      </c>
      <c r="W102" t="s">
        <v>755</v>
      </c>
      <c r="X102">
        <v>0</v>
      </c>
      <c r="Y102" t="s">
        <v>753</v>
      </c>
      <c r="Z102" t="s">
        <v>762</v>
      </c>
      <c r="AA102" t="s">
        <v>753</v>
      </c>
      <c r="AB102" t="s">
        <v>764</v>
      </c>
      <c r="AC102">
        <v>2.6259999999999999</v>
      </c>
      <c r="AD102">
        <v>18.1053</v>
      </c>
      <c r="AE102" t="s">
        <v>1477</v>
      </c>
      <c r="AF102">
        <v>3150</v>
      </c>
      <c r="AG102">
        <v>0</v>
      </c>
      <c r="AH102">
        <v>0</v>
      </c>
      <c r="AI102">
        <v>0</v>
      </c>
      <c r="AJ102" t="s">
        <v>944</v>
      </c>
      <c r="AK102">
        <v>4500006</v>
      </c>
      <c r="AL102">
        <v>45000073</v>
      </c>
      <c r="AM102">
        <v>45000025</v>
      </c>
      <c r="AN102">
        <v>580869</v>
      </c>
      <c r="AO102">
        <v>6149324</v>
      </c>
      <c r="AP102">
        <v>580850</v>
      </c>
      <c r="AQ102">
        <v>6149300</v>
      </c>
      <c r="AR102" t="s">
        <v>758</v>
      </c>
      <c r="AS102" t="s">
        <v>755</v>
      </c>
      <c r="AT102">
        <v>1.0378000000000001</v>
      </c>
      <c r="AU102" t="s">
        <v>755</v>
      </c>
      <c r="AV102">
        <v>0.1129</v>
      </c>
      <c r="AW102" t="s">
        <v>763</v>
      </c>
      <c r="AX102">
        <v>91.928449999999998</v>
      </c>
      <c r="AY102" t="s">
        <v>753</v>
      </c>
      <c r="AZ102" t="s">
        <v>764</v>
      </c>
      <c r="BA102" t="s">
        <v>753</v>
      </c>
      <c r="BB102" t="s">
        <v>753</v>
      </c>
      <c r="BC102" t="s">
        <v>753</v>
      </c>
      <c r="BD102" t="s">
        <v>753</v>
      </c>
    </row>
    <row r="103" spans="1:56" x14ac:dyDescent="0.25">
      <c r="A103" t="s">
        <v>357</v>
      </c>
      <c r="B103">
        <v>746</v>
      </c>
      <c r="C103">
        <v>2</v>
      </c>
      <c r="D103" t="s">
        <v>1488</v>
      </c>
      <c r="E103">
        <v>101</v>
      </c>
      <c r="F103">
        <v>46.5</v>
      </c>
      <c r="G103">
        <v>9</v>
      </c>
      <c r="H103">
        <v>2.02</v>
      </c>
      <c r="I103">
        <v>3.6</v>
      </c>
      <c r="J103" t="s">
        <v>753</v>
      </c>
      <c r="K103" t="s">
        <v>760</v>
      </c>
      <c r="L103" t="s">
        <v>760</v>
      </c>
      <c r="M103" t="s">
        <v>738</v>
      </c>
      <c r="N103" t="s">
        <v>755</v>
      </c>
      <c r="O103" t="s">
        <v>762</v>
      </c>
      <c r="P103" t="s">
        <v>753</v>
      </c>
      <c r="Q103" t="s">
        <v>753</v>
      </c>
      <c r="R103" t="s">
        <v>753</v>
      </c>
      <c r="S103" t="s">
        <v>762</v>
      </c>
      <c r="T103" t="s">
        <v>753</v>
      </c>
      <c r="U103" t="s">
        <v>762</v>
      </c>
      <c r="V103" t="s">
        <v>753</v>
      </c>
      <c r="W103" t="s">
        <v>762</v>
      </c>
      <c r="X103" t="s">
        <v>760</v>
      </c>
      <c r="Y103" t="s">
        <v>753</v>
      </c>
      <c r="Z103" t="s">
        <v>755</v>
      </c>
      <c r="AA103" t="s">
        <v>753</v>
      </c>
      <c r="AB103">
        <v>0</v>
      </c>
      <c r="AC103">
        <v>1.5141</v>
      </c>
      <c r="AD103">
        <v>13.0901</v>
      </c>
      <c r="AE103">
        <v>0.25790000000000002</v>
      </c>
      <c r="AF103">
        <v>3140</v>
      </c>
      <c r="AG103">
        <v>0</v>
      </c>
      <c r="AH103">
        <v>0</v>
      </c>
      <c r="AI103">
        <v>0</v>
      </c>
      <c r="AJ103" t="s">
        <v>1545</v>
      </c>
      <c r="AK103">
        <v>5300018</v>
      </c>
      <c r="AL103">
        <v>53000045</v>
      </c>
      <c r="AM103">
        <v>53000038</v>
      </c>
      <c r="AN103">
        <v>718516</v>
      </c>
      <c r="AO103">
        <v>6175584</v>
      </c>
      <c r="AP103">
        <v>718990</v>
      </c>
      <c r="AQ103">
        <v>6175533</v>
      </c>
      <c r="AR103" t="s">
        <v>758</v>
      </c>
      <c r="AS103" t="s">
        <v>753</v>
      </c>
      <c r="AT103">
        <v>0.86662499999999998</v>
      </c>
      <c r="AU103" t="s">
        <v>755</v>
      </c>
      <c r="AV103">
        <v>4.2700000000000002E-2</v>
      </c>
      <c r="AW103" t="s">
        <v>755</v>
      </c>
      <c r="AX103">
        <v>123.26786666666665</v>
      </c>
      <c r="AY103" t="s">
        <v>753</v>
      </c>
      <c r="AZ103">
        <v>0</v>
      </c>
      <c r="BA103" t="s">
        <v>753</v>
      </c>
      <c r="BB103" t="s">
        <v>753</v>
      </c>
      <c r="BC103" t="s">
        <v>753</v>
      </c>
      <c r="BD103" t="s">
        <v>753</v>
      </c>
    </row>
    <row r="104" spans="1:56" x14ac:dyDescent="0.25">
      <c r="A104" t="s">
        <v>458</v>
      </c>
      <c r="B104">
        <v>938</v>
      </c>
      <c r="C104">
        <v>3</v>
      </c>
      <c r="D104" t="s">
        <v>1679</v>
      </c>
      <c r="E104">
        <v>400</v>
      </c>
      <c r="F104">
        <v>5.8</v>
      </c>
      <c r="G104">
        <v>9</v>
      </c>
      <c r="H104">
        <v>1.7</v>
      </c>
      <c r="I104">
        <v>2.56</v>
      </c>
      <c r="J104" t="s">
        <v>753</v>
      </c>
      <c r="K104" t="s">
        <v>787</v>
      </c>
      <c r="L104" t="s">
        <v>787</v>
      </c>
      <c r="M104" t="s">
        <v>738</v>
      </c>
      <c r="N104" t="s">
        <v>787</v>
      </c>
      <c r="O104" t="s">
        <v>2352</v>
      </c>
      <c r="P104" t="s">
        <v>753</v>
      </c>
      <c r="Q104" t="s">
        <v>787</v>
      </c>
      <c r="R104" t="s">
        <v>753</v>
      </c>
      <c r="S104" t="s">
        <v>787</v>
      </c>
      <c r="T104" t="s">
        <v>753</v>
      </c>
      <c r="U104">
        <v>0</v>
      </c>
      <c r="V104" t="s">
        <v>753</v>
      </c>
      <c r="W104" t="s">
        <v>787</v>
      </c>
      <c r="X104">
        <v>0</v>
      </c>
      <c r="Y104" t="s">
        <v>753</v>
      </c>
      <c r="Z104">
        <v>0</v>
      </c>
      <c r="AA104" t="s">
        <v>753</v>
      </c>
      <c r="AB104">
        <v>0</v>
      </c>
      <c r="AC104">
        <v>2.6943999999999999</v>
      </c>
      <c r="AD104">
        <v>26.029599999999999</v>
      </c>
      <c r="AE104">
        <v>0.1</v>
      </c>
      <c r="AF104">
        <v>3150</v>
      </c>
      <c r="AG104">
        <v>0</v>
      </c>
      <c r="AH104">
        <v>0</v>
      </c>
      <c r="AI104">
        <v>0</v>
      </c>
      <c r="AJ104" t="s">
        <v>1681</v>
      </c>
      <c r="AK104">
        <v>6600002</v>
      </c>
      <c r="AL104">
        <v>66000077</v>
      </c>
      <c r="AM104">
        <v>66000002</v>
      </c>
      <c r="AN104">
        <v>870827</v>
      </c>
      <c r="AO104">
        <v>6131027</v>
      </c>
      <c r="AP104">
        <v>870879</v>
      </c>
      <c r="AQ104">
        <v>6131046</v>
      </c>
      <c r="AR104" t="s">
        <v>758</v>
      </c>
      <c r="AS104" t="s">
        <v>762</v>
      </c>
      <c r="AT104">
        <v>1.1943999999999999</v>
      </c>
      <c r="AU104" t="s">
        <v>753</v>
      </c>
      <c r="AV104">
        <v>0.1145</v>
      </c>
      <c r="AW104" t="s">
        <v>763</v>
      </c>
      <c r="AX104">
        <v>93.449200000000005</v>
      </c>
      <c r="AY104" t="s">
        <v>753</v>
      </c>
      <c r="AZ104" t="s">
        <v>764</v>
      </c>
      <c r="BA104" t="s">
        <v>753</v>
      </c>
      <c r="BB104" t="s">
        <v>753</v>
      </c>
      <c r="BC104" t="s">
        <v>753</v>
      </c>
      <c r="BD104" t="s">
        <v>753</v>
      </c>
    </row>
    <row r="105" spans="1:56" x14ac:dyDescent="0.25">
      <c r="A105" t="s">
        <v>1501</v>
      </c>
      <c r="B105">
        <v>691</v>
      </c>
      <c r="C105">
        <v>2</v>
      </c>
      <c r="D105" t="s">
        <v>1495</v>
      </c>
      <c r="E105">
        <v>265</v>
      </c>
      <c r="F105">
        <v>5.0999999999999996</v>
      </c>
      <c r="G105">
        <v>10</v>
      </c>
      <c r="H105">
        <v>6.34</v>
      </c>
      <c r="I105">
        <v>12</v>
      </c>
      <c r="J105" t="s">
        <v>753</v>
      </c>
      <c r="K105" t="s">
        <v>755</v>
      </c>
      <c r="L105" t="s">
        <v>755</v>
      </c>
      <c r="M105" t="s">
        <v>754</v>
      </c>
      <c r="N105" t="s">
        <v>755</v>
      </c>
      <c r="O105" t="s">
        <v>2352</v>
      </c>
      <c r="P105" t="s">
        <v>753</v>
      </c>
      <c r="Q105" t="s">
        <v>755</v>
      </c>
      <c r="R105" t="s">
        <v>753</v>
      </c>
      <c r="S105" t="s">
        <v>755</v>
      </c>
      <c r="T105" t="s">
        <v>753</v>
      </c>
      <c r="U105">
        <v>0</v>
      </c>
      <c r="V105" t="s">
        <v>753</v>
      </c>
      <c r="W105" t="s">
        <v>755</v>
      </c>
      <c r="X105">
        <v>0</v>
      </c>
      <c r="Y105" t="s">
        <v>753</v>
      </c>
      <c r="Z105">
        <v>0</v>
      </c>
      <c r="AA105" t="s">
        <v>753</v>
      </c>
      <c r="AB105">
        <v>0</v>
      </c>
      <c r="AC105">
        <v>2.1444000000000001</v>
      </c>
      <c r="AD105">
        <v>1.8213999999999999</v>
      </c>
      <c r="AE105" t="s">
        <v>1477</v>
      </c>
      <c r="AF105">
        <v>3140</v>
      </c>
      <c r="AG105">
        <v>0</v>
      </c>
      <c r="AH105">
        <v>0</v>
      </c>
      <c r="AI105">
        <v>0</v>
      </c>
      <c r="AJ105" t="s">
        <v>1502</v>
      </c>
      <c r="AK105">
        <v>5200275</v>
      </c>
      <c r="AL105">
        <v>52000993</v>
      </c>
      <c r="AM105">
        <v>52000134</v>
      </c>
      <c r="AN105">
        <v>693258</v>
      </c>
      <c r="AO105">
        <v>6167500</v>
      </c>
      <c r="AP105">
        <v>693203</v>
      </c>
      <c r="AQ105">
        <v>6167609</v>
      </c>
      <c r="AR105" t="s">
        <v>758</v>
      </c>
      <c r="AS105" t="s">
        <v>755</v>
      </c>
      <c r="AT105" t="s">
        <v>1477</v>
      </c>
      <c r="AU105">
        <v>0</v>
      </c>
      <c r="AV105">
        <v>0</v>
      </c>
      <c r="AW105">
        <v>0</v>
      </c>
      <c r="AX105">
        <v>104.81910000000001</v>
      </c>
      <c r="AY105" t="s">
        <v>753</v>
      </c>
      <c r="AZ105">
        <v>0</v>
      </c>
      <c r="BA105" t="s">
        <v>753</v>
      </c>
      <c r="BB105" t="s">
        <v>753</v>
      </c>
      <c r="BC105" t="s">
        <v>753</v>
      </c>
      <c r="BD105" t="s">
        <v>753</v>
      </c>
    </row>
    <row r="106" spans="1:56" x14ac:dyDescent="0.25">
      <c r="A106" t="s">
        <v>946</v>
      </c>
      <c r="B106">
        <v>192</v>
      </c>
      <c r="C106">
        <v>1</v>
      </c>
      <c r="D106" t="s">
        <v>765</v>
      </c>
      <c r="E106">
        <v>461</v>
      </c>
      <c r="F106">
        <v>17</v>
      </c>
      <c r="G106">
        <v>10</v>
      </c>
      <c r="H106">
        <v>4.43</v>
      </c>
      <c r="I106">
        <v>10</v>
      </c>
      <c r="J106" t="s">
        <v>753</v>
      </c>
      <c r="K106" t="s">
        <v>753</v>
      </c>
      <c r="L106" t="s">
        <v>753</v>
      </c>
      <c r="M106" t="s">
        <v>754</v>
      </c>
      <c r="N106" t="s">
        <v>755</v>
      </c>
      <c r="O106" t="s">
        <v>2352</v>
      </c>
      <c r="P106" t="s">
        <v>753</v>
      </c>
      <c r="Q106" t="s">
        <v>753</v>
      </c>
      <c r="R106" t="s">
        <v>753</v>
      </c>
      <c r="S106" t="s">
        <v>753</v>
      </c>
      <c r="T106" t="s">
        <v>753</v>
      </c>
      <c r="U106">
        <v>0</v>
      </c>
      <c r="V106" t="s">
        <v>753</v>
      </c>
      <c r="W106" t="s">
        <v>755</v>
      </c>
      <c r="X106">
        <v>0</v>
      </c>
      <c r="Y106" t="s">
        <v>753</v>
      </c>
      <c r="Z106">
        <v>0</v>
      </c>
      <c r="AA106" t="s">
        <v>753</v>
      </c>
      <c r="AB106">
        <v>0</v>
      </c>
      <c r="AC106">
        <v>1.9655</v>
      </c>
      <c r="AD106">
        <v>4.2907999999999999</v>
      </c>
      <c r="AE106" t="s">
        <v>1477</v>
      </c>
      <c r="AF106">
        <v>3100</v>
      </c>
      <c r="AG106">
        <v>0</v>
      </c>
      <c r="AH106">
        <v>0</v>
      </c>
      <c r="AI106">
        <v>0</v>
      </c>
      <c r="AJ106" t="s">
        <v>947</v>
      </c>
      <c r="AK106">
        <v>4500172</v>
      </c>
      <c r="AL106">
        <v>45001315</v>
      </c>
      <c r="AM106">
        <v>45000333</v>
      </c>
      <c r="AN106">
        <v>597621</v>
      </c>
      <c r="AO106">
        <v>6132948</v>
      </c>
      <c r="AP106">
        <v>597621</v>
      </c>
      <c r="AQ106">
        <v>6132948</v>
      </c>
      <c r="AR106" t="s">
        <v>758</v>
      </c>
      <c r="AS106" t="s">
        <v>755</v>
      </c>
      <c r="AT106">
        <v>0.41889999999999999</v>
      </c>
      <c r="AU106" t="s">
        <v>755</v>
      </c>
      <c r="AV106">
        <v>2.1999999999999999E-2</v>
      </c>
      <c r="AW106" t="s">
        <v>755</v>
      </c>
      <c r="AX106">
        <v>103.17749999999999</v>
      </c>
      <c r="AY106" t="s">
        <v>753</v>
      </c>
      <c r="AZ106">
        <v>0</v>
      </c>
      <c r="BA106" t="s">
        <v>753</v>
      </c>
      <c r="BB106" t="s">
        <v>753</v>
      </c>
      <c r="BC106" t="s">
        <v>753</v>
      </c>
      <c r="BD106" t="s">
        <v>753</v>
      </c>
    </row>
    <row r="107" spans="1:56" x14ac:dyDescent="0.25">
      <c r="A107" t="s">
        <v>759</v>
      </c>
      <c r="B107">
        <v>3</v>
      </c>
      <c r="C107">
        <v>1</v>
      </c>
      <c r="D107" t="s">
        <v>752</v>
      </c>
      <c r="E107">
        <v>787</v>
      </c>
      <c r="F107">
        <v>9</v>
      </c>
      <c r="G107">
        <v>5</v>
      </c>
      <c r="H107">
        <v>0.31</v>
      </c>
      <c r="I107">
        <v>0.68</v>
      </c>
      <c r="J107" t="s">
        <v>753</v>
      </c>
      <c r="K107" t="s">
        <v>760</v>
      </c>
      <c r="L107" t="s">
        <v>760</v>
      </c>
      <c r="M107" t="s">
        <v>738</v>
      </c>
      <c r="N107" t="s">
        <v>760</v>
      </c>
      <c r="O107" t="s">
        <v>2352</v>
      </c>
      <c r="P107" t="s">
        <v>753</v>
      </c>
      <c r="Q107" t="s">
        <v>753</v>
      </c>
      <c r="R107" t="s">
        <v>753</v>
      </c>
      <c r="S107" t="s">
        <v>753</v>
      </c>
      <c r="T107" t="s">
        <v>753</v>
      </c>
      <c r="U107">
        <v>0</v>
      </c>
      <c r="V107" t="s">
        <v>753</v>
      </c>
      <c r="W107" t="s">
        <v>760</v>
      </c>
      <c r="X107">
        <v>0</v>
      </c>
      <c r="Y107" t="s">
        <v>753</v>
      </c>
      <c r="Z107">
        <v>0</v>
      </c>
      <c r="AA107" t="s">
        <v>753</v>
      </c>
      <c r="AB107">
        <v>0</v>
      </c>
      <c r="AC107">
        <v>3.6600000000000001E-2</v>
      </c>
      <c r="AD107">
        <v>357.53289999999998</v>
      </c>
      <c r="AE107">
        <v>2.0400000000000001E-2</v>
      </c>
      <c r="AF107">
        <v>3110</v>
      </c>
      <c r="AG107">
        <v>24</v>
      </c>
      <c r="AH107">
        <v>24</v>
      </c>
      <c r="AI107">
        <v>22</v>
      </c>
      <c r="AJ107" t="s">
        <v>761</v>
      </c>
      <c r="AK107">
        <v>100040</v>
      </c>
      <c r="AL107">
        <v>1000418</v>
      </c>
      <c r="AM107">
        <v>1000060</v>
      </c>
      <c r="AN107">
        <v>473859</v>
      </c>
      <c r="AO107">
        <v>6322872</v>
      </c>
      <c r="AP107">
        <v>473859</v>
      </c>
      <c r="AQ107">
        <v>6322872</v>
      </c>
      <c r="AR107" t="s">
        <v>758</v>
      </c>
      <c r="AS107" t="s">
        <v>762</v>
      </c>
      <c r="AT107">
        <v>2.0464000000000002</v>
      </c>
      <c r="AU107" t="s">
        <v>763</v>
      </c>
      <c r="AV107">
        <v>0.1255</v>
      </c>
      <c r="AW107" t="s">
        <v>763</v>
      </c>
      <c r="AX107">
        <v>101.9796</v>
      </c>
      <c r="AY107" t="s">
        <v>753</v>
      </c>
      <c r="AZ107">
        <v>0</v>
      </c>
      <c r="BA107" t="s">
        <v>753</v>
      </c>
      <c r="BB107" t="s">
        <v>753</v>
      </c>
      <c r="BC107" t="s">
        <v>753</v>
      </c>
      <c r="BD107" t="s">
        <v>753</v>
      </c>
    </row>
    <row r="108" spans="1:56" x14ac:dyDescent="0.25">
      <c r="A108" t="s">
        <v>868</v>
      </c>
      <c r="B108">
        <v>99</v>
      </c>
      <c r="C108">
        <v>1</v>
      </c>
      <c r="D108" t="s">
        <v>863</v>
      </c>
      <c r="E108">
        <v>621</v>
      </c>
      <c r="F108">
        <v>7.2</v>
      </c>
      <c r="G108">
        <v>13</v>
      </c>
      <c r="H108">
        <v>0.57999999999999996</v>
      </c>
      <c r="I108">
        <v>1.2</v>
      </c>
      <c r="J108" t="s">
        <v>753</v>
      </c>
      <c r="K108" t="s">
        <v>787</v>
      </c>
      <c r="L108" t="s">
        <v>787</v>
      </c>
      <c r="M108" t="s">
        <v>738</v>
      </c>
      <c r="N108" t="s">
        <v>787</v>
      </c>
      <c r="O108" t="s">
        <v>2352</v>
      </c>
      <c r="P108" t="s">
        <v>753</v>
      </c>
      <c r="Q108" t="s">
        <v>760</v>
      </c>
      <c r="R108" t="s">
        <v>753</v>
      </c>
      <c r="S108" t="s">
        <v>760</v>
      </c>
      <c r="T108" t="s">
        <v>753</v>
      </c>
      <c r="U108">
        <v>0</v>
      </c>
      <c r="V108" t="s">
        <v>753</v>
      </c>
      <c r="W108" t="s">
        <v>787</v>
      </c>
      <c r="X108">
        <v>0</v>
      </c>
      <c r="Y108" t="s">
        <v>753</v>
      </c>
      <c r="Z108">
        <v>0</v>
      </c>
      <c r="AA108" t="s">
        <v>753</v>
      </c>
      <c r="AB108">
        <v>0</v>
      </c>
      <c r="AC108">
        <v>1.6211</v>
      </c>
      <c r="AD108">
        <v>74.026300000000006</v>
      </c>
      <c r="AE108" t="s">
        <v>1477</v>
      </c>
      <c r="AF108">
        <v>0</v>
      </c>
      <c r="AG108">
        <v>0</v>
      </c>
      <c r="AH108">
        <v>0</v>
      </c>
      <c r="AI108">
        <v>0</v>
      </c>
      <c r="AJ108" t="s">
        <v>869</v>
      </c>
      <c r="AK108">
        <v>3400042</v>
      </c>
      <c r="AL108">
        <v>34000461</v>
      </c>
      <c r="AM108">
        <v>34000460</v>
      </c>
      <c r="AN108">
        <v>517246</v>
      </c>
      <c r="AO108">
        <v>6147984</v>
      </c>
      <c r="AP108">
        <v>517246</v>
      </c>
      <c r="AQ108">
        <v>6147984</v>
      </c>
      <c r="AR108" t="s">
        <v>758</v>
      </c>
      <c r="AS108" t="s">
        <v>762</v>
      </c>
      <c r="AT108">
        <v>4.1272000000000002</v>
      </c>
      <c r="AU108" t="s">
        <v>763</v>
      </c>
      <c r="AV108">
        <v>0.33179999999999998</v>
      </c>
      <c r="AW108" t="s">
        <v>763</v>
      </c>
      <c r="AX108">
        <v>120.1382</v>
      </c>
      <c r="AY108" t="s">
        <v>753</v>
      </c>
      <c r="AZ108">
        <v>0</v>
      </c>
      <c r="BA108" t="s">
        <v>753</v>
      </c>
      <c r="BB108" t="s">
        <v>753</v>
      </c>
      <c r="BC108" t="s">
        <v>753</v>
      </c>
      <c r="BD108" t="s">
        <v>753</v>
      </c>
    </row>
    <row r="109" spans="1:56" x14ac:dyDescent="0.25">
      <c r="A109" t="s">
        <v>27</v>
      </c>
      <c r="B109">
        <v>101</v>
      </c>
      <c r="C109">
        <v>1</v>
      </c>
      <c r="D109" t="s">
        <v>863</v>
      </c>
      <c r="E109">
        <v>621</v>
      </c>
      <c r="F109">
        <v>32.9</v>
      </c>
      <c r="G109">
        <v>9</v>
      </c>
      <c r="H109">
        <v>0.94</v>
      </c>
      <c r="I109">
        <v>1.6</v>
      </c>
      <c r="J109" t="s">
        <v>753</v>
      </c>
      <c r="K109" t="s">
        <v>787</v>
      </c>
      <c r="L109" t="s">
        <v>787</v>
      </c>
      <c r="M109" t="s">
        <v>738</v>
      </c>
      <c r="N109" t="s">
        <v>787</v>
      </c>
      <c r="O109" t="s">
        <v>753</v>
      </c>
      <c r="P109" t="s">
        <v>753</v>
      </c>
      <c r="Q109" t="s">
        <v>760</v>
      </c>
      <c r="R109" t="s">
        <v>753</v>
      </c>
      <c r="S109" t="s">
        <v>762</v>
      </c>
      <c r="T109" t="s">
        <v>753</v>
      </c>
      <c r="U109" t="s">
        <v>760</v>
      </c>
      <c r="V109" t="s">
        <v>753</v>
      </c>
      <c r="W109" t="s">
        <v>760</v>
      </c>
      <c r="X109" t="s">
        <v>787</v>
      </c>
      <c r="Y109" t="s">
        <v>753</v>
      </c>
      <c r="Z109" t="s">
        <v>787</v>
      </c>
      <c r="AA109" t="s">
        <v>753</v>
      </c>
      <c r="AB109" t="s">
        <v>764</v>
      </c>
      <c r="AC109">
        <v>1.95655</v>
      </c>
      <c r="AD109">
        <v>22.517600000000002</v>
      </c>
      <c r="AE109" t="s">
        <v>1477</v>
      </c>
      <c r="AF109">
        <v>3150</v>
      </c>
      <c r="AG109">
        <v>0</v>
      </c>
      <c r="AH109">
        <v>0</v>
      </c>
      <c r="AI109">
        <v>0</v>
      </c>
      <c r="AJ109" t="s">
        <v>870</v>
      </c>
      <c r="AK109">
        <v>3400006</v>
      </c>
      <c r="AL109">
        <v>34000033</v>
      </c>
      <c r="AM109">
        <v>34000015</v>
      </c>
      <c r="AN109">
        <v>526783</v>
      </c>
      <c r="AO109">
        <v>6156900</v>
      </c>
      <c r="AP109">
        <v>526949</v>
      </c>
      <c r="AQ109">
        <v>6156994</v>
      </c>
      <c r="AR109" t="s">
        <v>758</v>
      </c>
      <c r="AS109" t="s">
        <v>762</v>
      </c>
      <c r="AT109">
        <v>2.72655</v>
      </c>
      <c r="AU109" t="s">
        <v>763</v>
      </c>
      <c r="AV109">
        <v>0.17854999999999999</v>
      </c>
      <c r="AW109" t="s">
        <v>763</v>
      </c>
      <c r="AX109">
        <v>139.3708</v>
      </c>
      <c r="AY109" t="s">
        <v>753</v>
      </c>
      <c r="AZ109" t="s">
        <v>764</v>
      </c>
      <c r="BA109" t="s">
        <v>753</v>
      </c>
      <c r="BB109" t="s">
        <v>753</v>
      </c>
      <c r="BC109" t="s">
        <v>753</v>
      </c>
      <c r="BD109" t="s">
        <v>753</v>
      </c>
    </row>
    <row r="110" spans="1:56" x14ac:dyDescent="0.25">
      <c r="A110" t="s">
        <v>28</v>
      </c>
      <c r="B110">
        <v>102</v>
      </c>
      <c r="C110">
        <v>1</v>
      </c>
      <c r="D110" t="s">
        <v>863</v>
      </c>
      <c r="E110">
        <v>621</v>
      </c>
      <c r="F110">
        <v>26.7</v>
      </c>
      <c r="G110">
        <v>9</v>
      </c>
      <c r="H110">
        <v>0.96</v>
      </c>
      <c r="I110">
        <v>1.4</v>
      </c>
      <c r="J110" t="s">
        <v>753</v>
      </c>
      <c r="K110" t="s">
        <v>787</v>
      </c>
      <c r="L110" t="s">
        <v>787</v>
      </c>
      <c r="M110" t="s">
        <v>738</v>
      </c>
      <c r="N110" t="s">
        <v>787</v>
      </c>
      <c r="O110" t="s">
        <v>2352</v>
      </c>
      <c r="P110" t="s">
        <v>753</v>
      </c>
      <c r="Q110" t="s">
        <v>753</v>
      </c>
      <c r="R110" t="s">
        <v>753</v>
      </c>
      <c r="S110" t="s">
        <v>753</v>
      </c>
      <c r="T110" t="s">
        <v>753</v>
      </c>
      <c r="U110">
        <v>0</v>
      </c>
      <c r="V110" t="s">
        <v>753</v>
      </c>
      <c r="W110" t="s">
        <v>787</v>
      </c>
      <c r="X110">
        <v>0</v>
      </c>
      <c r="Y110" t="s">
        <v>753</v>
      </c>
      <c r="Z110">
        <v>0</v>
      </c>
      <c r="AA110" t="s">
        <v>753</v>
      </c>
      <c r="AB110">
        <v>0</v>
      </c>
      <c r="AC110">
        <v>2.0276000000000001</v>
      </c>
      <c r="AD110">
        <v>28.430900000000001</v>
      </c>
      <c r="AE110" t="s">
        <v>1477</v>
      </c>
      <c r="AF110">
        <v>3150</v>
      </c>
      <c r="AG110">
        <v>0</v>
      </c>
      <c r="AH110">
        <v>0</v>
      </c>
      <c r="AI110">
        <v>0</v>
      </c>
      <c r="AJ110" t="s">
        <v>871</v>
      </c>
      <c r="AK110">
        <v>3400007</v>
      </c>
      <c r="AL110">
        <v>34000094</v>
      </c>
      <c r="AM110">
        <v>34000081</v>
      </c>
      <c r="AN110">
        <v>526989</v>
      </c>
      <c r="AO110">
        <v>6155549</v>
      </c>
      <c r="AP110">
        <v>526869</v>
      </c>
      <c r="AQ110">
        <v>6156014</v>
      </c>
      <c r="AR110" t="s">
        <v>758</v>
      </c>
      <c r="AS110" t="s">
        <v>762</v>
      </c>
      <c r="AT110">
        <v>1.9767999999999999</v>
      </c>
      <c r="AU110" t="s">
        <v>763</v>
      </c>
      <c r="AV110">
        <v>0.14419999999999999</v>
      </c>
      <c r="AW110" t="s">
        <v>763</v>
      </c>
      <c r="AX110">
        <v>152.3064</v>
      </c>
      <c r="AY110" t="s">
        <v>753</v>
      </c>
      <c r="AZ110" t="s">
        <v>790</v>
      </c>
      <c r="BA110" t="s">
        <v>753</v>
      </c>
      <c r="BB110" t="s">
        <v>753</v>
      </c>
      <c r="BC110" t="s">
        <v>753</v>
      </c>
      <c r="BD110" t="s">
        <v>753</v>
      </c>
    </row>
    <row r="111" spans="1:56" x14ac:dyDescent="0.25">
      <c r="A111" t="s">
        <v>358</v>
      </c>
      <c r="B111">
        <v>748</v>
      </c>
      <c r="C111">
        <v>2</v>
      </c>
      <c r="D111" t="s">
        <v>1488</v>
      </c>
      <c r="E111">
        <v>210</v>
      </c>
      <c r="F111">
        <v>15.9</v>
      </c>
      <c r="G111">
        <v>9</v>
      </c>
      <c r="H111">
        <v>1.58</v>
      </c>
      <c r="I111">
        <v>2.9</v>
      </c>
      <c r="J111" t="s">
        <v>753</v>
      </c>
      <c r="K111" t="s">
        <v>760</v>
      </c>
      <c r="L111" t="s">
        <v>760</v>
      </c>
      <c r="M111" t="s">
        <v>738</v>
      </c>
      <c r="N111" t="s">
        <v>762</v>
      </c>
      <c r="O111" t="s">
        <v>762</v>
      </c>
      <c r="P111" t="s">
        <v>753</v>
      </c>
      <c r="Q111" t="s">
        <v>753</v>
      </c>
      <c r="R111" t="s">
        <v>753</v>
      </c>
      <c r="S111" t="s">
        <v>762</v>
      </c>
      <c r="T111" t="s">
        <v>753</v>
      </c>
      <c r="U111" t="s">
        <v>762</v>
      </c>
      <c r="V111" t="s">
        <v>753</v>
      </c>
      <c r="W111" t="s">
        <v>762</v>
      </c>
      <c r="X111">
        <v>0</v>
      </c>
      <c r="Y111" t="s">
        <v>753</v>
      </c>
      <c r="Z111" t="s">
        <v>760</v>
      </c>
      <c r="AA111" t="s">
        <v>753</v>
      </c>
      <c r="AB111">
        <v>0</v>
      </c>
      <c r="AC111">
        <v>3.0562499999999999</v>
      </c>
      <c r="AD111">
        <v>52.431749999999994</v>
      </c>
      <c r="AE111">
        <v>7.4700000000000003E-2</v>
      </c>
      <c r="AF111">
        <v>3150</v>
      </c>
      <c r="AG111">
        <v>260</v>
      </c>
      <c r="AH111">
        <v>269</v>
      </c>
      <c r="AI111">
        <v>0</v>
      </c>
      <c r="AJ111" t="s">
        <v>1546</v>
      </c>
      <c r="AK111">
        <v>5000050</v>
      </c>
      <c r="AL111">
        <v>50000131</v>
      </c>
      <c r="AM111">
        <v>50000119</v>
      </c>
      <c r="AN111">
        <v>712661</v>
      </c>
      <c r="AO111">
        <v>6199630</v>
      </c>
      <c r="AP111">
        <v>712661</v>
      </c>
      <c r="AQ111">
        <v>6199630</v>
      </c>
      <c r="AR111" t="s">
        <v>758</v>
      </c>
      <c r="AS111" t="s">
        <v>753</v>
      </c>
      <c r="AT111">
        <v>1.2828999999999999</v>
      </c>
      <c r="AU111" t="s">
        <v>753</v>
      </c>
      <c r="AV111">
        <v>7.9500000000000001E-2</v>
      </c>
      <c r="AW111" t="s">
        <v>753</v>
      </c>
      <c r="AX111">
        <v>80.654949999999999</v>
      </c>
      <c r="AY111" t="s">
        <v>753</v>
      </c>
      <c r="AZ111">
        <v>0</v>
      </c>
      <c r="BA111" t="s">
        <v>753</v>
      </c>
      <c r="BB111" t="s">
        <v>753</v>
      </c>
      <c r="BC111" t="s">
        <v>753</v>
      </c>
      <c r="BD111" t="s">
        <v>753</v>
      </c>
    </row>
    <row r="112" spans="1:56" x14ac:dyDescent="0.25">
      <c r="A112" t="s">
        <v>103</v>
      </c>
      <c r="B112">
        <v>261</v>
      </c>
      <c r="C112">
        <v>1</v>
      </c>
      <c r="D112" t="s">
        <v>998</v>
      </c>
      <c r="E112">
        <v>787</v>
      </c>
      <c r="F112">
        <v>20.100000000000001</v>
      </c>
      <c r="G112">
        <v>9</v>
      </c>
      <c r="H112">
        <v>0.6</v>
      </c>
      <c r="I112">
        <v>1.17</v>
      </c>
      <c r="J112" t="s">
        <v>753</v>
      </c>
      <c r="K112" t="s">
        <v>753</v>
      </c>
      <c r="L112" t="s">
        <v>753</v>
      </c>
      <c r="M112" t="s">
        <v>754</v>
      </c>
      <c r="N112" t="s">
        <v>755</v>
      </c>
      <c r="O112" t="s">
        <v>2352</v>
      </c>
      <c r="P112" t="s">
        <v>753</v>
      </c>
      <c r="Q112" t="s">
        <v>755</v>
      </c>
      <c r="R112" t="s">
        <v>753</v>
      </c>
      <c r="S112" t="s">
        <v>755</v>
      </c>
      <c r="T112" t="s">
        <v>753</v>
      </c>
      <c r="U112">
        <v>0</v>
      </c>
      <c r="V112" t="s">
        <v>753</v>
      </c>
      <c r="W112" t="s">
        <v>755</v>
      </c>
      <c r="X112">
        <v>0</v>
      </c>
      <c r="Y112" t="s">
        <v>753</v>
      </c>
      <c r="Z112">
        <v>0</v>
      </c>
      <c r="AA112" t="s">
        <v>753</v>
      </c>
      <c r="AB112">
        <v>0</v>
      </c>
      <c r="AC112">
        <v>1.5085999999999999</v>
      </c>
      <c r="AD112">
        <v>32.664499999999997</v>
      </c>
      <c r="AE112">
        <v>0.15989999999999999</v>
      </c>
      <c r="AF112">
        <v>3150</v>
      </c>
      <c r="AG112">
        <v>28</v>
      </c>
      <c r="AH112">
        <v>28</v>
      </c>
      <c r="AI112">
        <v>27</v>
      </c>
      <c r="AJ112" t="s">
        <v>1012</v>
      </c>
      <c r="AK112">
        <v>900006</v>
      </c>
      <c r="AL112">
        <v>9000818</v>
      </c>
      <c r="AM112">
        <v>9000010</v>
      </c>
      <c r="AN112">
        <v>467394</v>
      </c>
      <c r="AO112">
        <v>6285642</v>
      </c>
      <c r="AP112">
        <v>467189</v>
      </c>
      <c r="AQ112">
        <v>6285712</v>
      </c>
      <c r="AR112" t="s">
        <v>758</v>
      </c>
      <c r="AS112" t="s">
        <v>753</v>
      </c>
      <c r="AT112">
        <v>0.71479999999999999</v>
      </c>
      <c r="AU112" t="s">
        <v>755</v>
      </c>
      <c r="AV112">
        <v>3.7999999999999999E-2</v>
      </c>
      <c r="AW112" t="s">
        <v>755</v>
      </c>
      <c r="AX112">
        <v>99.077299999999994</v>
      </c>
      <c r="AY112" t="s">
        <v>753</v>
      </c>
      <c r="AZ112" t="s">
        <v>764</v>
      </c>
      <c r="BA112" t="s">
        <v>753</v>
      </c>
      <c r="BB112" t="s">
        <v>753</v>
      </c>
      <c r="BC112" t="s">
        <v>753</v>
      </c>
      <c r="BD112" t="s">
        <v>753</v>
      </c>
    </row>
    <row r="113" spans="1:56" x14ac:dyDescent="0.25">
      <c r="A113" t="s">
        <v>253</v>
      </c>
      <c r="B113">
        <v>556</v>
      </c>
      <c r="C113">
        <v>1</v>
      </c>
      <c r="D113" t="s">
        <v>932</v>
      </c>
      <c r="E113">
        <v>706</v>
      </c>
      <c r="F113">
        <v>35.1</v>
      </c>
      <c r="G113">
        <v>9</v>
      </c>
      <c r="H113">
        <v>1.63</v>
      </c>
      <c r="I113">
        <v>3</v>
      </c>
      <c r="J113" t="s">
        <v>753</v>
      </c>
      <c r="K113" t="s">
        <v>753</v>
      </c>
      <c r="L113" t="s">
        <v>753</v>
      </c>
      <c r="M113" t="s">
        <v>754</v>
      </c>
      <c r="N113" t="s">
        <v>755</v>
      </c>
      <c r="O113" t="s">
        <v>753</v>
      </c>
      <c r="P113" t="s">
        <v>753</v>
      </c>
      <c r="Q113" t="s">
        <v>753</v>
      </c>
      <c r="R113" t="s">
        <v>753</v>
      </c>
      <c r="S113" t="s">
        <v>753</v>
      </c>
      <c r="T113" t="s">
        <v>753</v>
      </c>
      <c r="U113" t="s">
        <v>755</v>
      </c>
      <c r="V113" t="s">
        <v>753</v>
      </c>
      <c r="W113" t="s">
        <v>755</v>
      </c>
      <c r="X113">
        <v>0</v>
      </c>
      <c r="Y113" t="s">
        <v>753</v>
      </c>
      <c r="Z113" t="s">
        <v>755</v>
      </c>
      <c r="AA113" t="s">
        <v>753</v>
      </c>
      <c r="AB113">
        <v>0</v>
      </c>
      <c r="AC113">
        <v>2.7118000000000002</v>
      </c>
      <c r="AD113">
        <v>19.479299999999999</v>
      </c>
      <c r="AE113">
        <v>0.1</v>
      </c>
      <c r="AF113">
        <v>3150</v>
      </c>
      <c r="AG113">
        <v>0</v>
      </c>
      <c r="AH113">
        <v>0</v>
      </c>
      <c r="AI113">
        <v>0</v>
      </c>
      <c r="AJ113" t="s">
        <v>1361</v>
      </c>
      <c r="AK113">
        <v>2300010</v>
      </c>
      <c r="AL113">
        <v>23000192</v>
      </c>
      <c r="AM113">
        <v>23000016</v>
      </c>
      <c r="AN113">
        <v>605887</v>
      </c>
      <c r="AO113">
        <v>6232117</v>
      </c>
      <c r="AP113">
        <v>605879</v>
      </c>
      <c r="AQ113">
        <v>6232488</v>
      </c>
      <c r="AR113" t="s">
        <v>758</v>
      </c>
      <c r="AS113">
        <v>0</v>
      </c>
      <c r="AT113">
        <v>0.95469999999999999</v>
      </c>
      <c r="AU113" t="s">
        <v>755</v>
      </c>
      <c r="AV113">
        <v>3.3700000000000001E-2</v>
      </c>
      <c r="AW113" t="s">
        <v>755</v>
      </c>
      <c r="AX113">
        <v>107.06229999999999</v>
      </c>
      <c r="AY113" t="s">
        <v>753</v>
      </c>
      <c r="AZ113">
        <v>0</v>
      </c>
      <c r="BA113" t="s">
        <v>753</v>
      </c>
      <c r="BB113" t="s">
        <v>753</v>
      </c>
      <c r="BC113" t="s">
        <v>753</v>
      </c>
      <c r="BD113" t="s">
        <v>753</v>
      </c>
    </row>
    <row r="114" spans="1:56" x14ac:dyDescent="0.25">
      <c r="A114" t="s">
        <v>303</v>
      </c>
      <c r="B114">
        <v>661</v>
      </c>
      <c r="C114">
        <v>2</v>
      </c>
      <c r="D114" t="s">
        <v>1467</v>
      </c>
      <c r="E114">
        <v>306</v>
      </c>
      <c r="F114">
        <v>16.5</v>
      </c>
      <c r="G114">
        <v>9</v>
      </c>
      <c r="H114">
        <v>1.63</v>
      </c>
      <c r="I114">
        <v>2.5</v>
      </c>
      <c r="J114" t="s">
        <v>753</v>
      </c>
      <c r="K114" t="s">
        <v>755</v>
      </c>
      <c r="L114" t="s">
        <v>755</v>
      </c>
      <c r="M114" t="s">
        <v>754</v>
      </c>
      <c r="N114" t="s">
        <v>755</v>
      </c>
      <c r="O114" t="s">
        <v>2352</v>
      </c>
      <c r="P114" t="s">
        <v>753</v>
      </c>
      <c r="Q114" t="s">
        <v>755</v>
      </c>
      <c r="R114" t="s">
        <v>753</v>
      </c>
      <c r="S114" t="s">
        <v>755</v>
      </c>
      <c r="T114" t="s">
        <v>753</v>
      </c>
      <c r="U114">
        <v>0</v>
      </c>
      <c r="V114" t="s">
        <v>753</v>
      </c>
      <c r="W114" t="s">
        <v>755</v>
      </c>
      <c r="X114">
        <v>0</v>
      </c>
      <c r="Y114" t="s">
        <v>753</v>
      </c>
      <c r="Z114">
        <v>0</v>
      </c>
      <c r="AA114" t="s">
        <v>753</v>
      </c>
      <c r="AB114">
        <v>0</v>
      </c>
      <c r="AC114">
        <v>1.726</v>
      </c>
      <c r="AD114">
        <v>14.0625</v>
      </c>
      <c r="AE114">
        <v>0.1</v>
      </c>
      <c r="AF114">
        <v>3140</v>
      </c>
      <c r="AG114">
        <v>153</v>
      </c>
      <c r="AH114">
        <v>134</v>
      </c>
      <c r="AI114">
        <v>0</v>
      </c>
      <c r="AJ114" t="s">
        <v>1471</v>
      </c>
      <c r="AK114">
        <v>5100041</v>
      </c>
      <c r="AL114">
        <v>51000133</v>
      </c>
      <c r="AM114">
        <v>51000058</v>
      </c>
      <c r="AN114">
        <v>671409</v>
      </c>
      <c r="AO114">
        <v>6205451</v>
      </c>
      <c r="AP114">
        <v>671409</v>
      </c>
      <c r="AQ114">
        <v>6205451</v>
      </c>
      <c r="AR114" t="s">
        <v>758</v>
      </c>
      <c r="AS114" t="s">
        <v>755</v>
      </c>
      <c r="AT114">
        <v>0.84189999999999998</v>
      </c>
      <c r="AU114" t="s">
        <v>755</v>
      </c>
      <c r="AV114">
        <v>2.3599999999999999E-2</v>
      </c>
      <c r="AW114" t="s">
        <v>755</v>
      </c>
      <c r="AX114">
        <v>108.67100000000001</v>
      </c>
      <c r="AY114" t="s">
        <v>753</v>
      </c>
      <c r="AZ114">
        <v>0</v>
      </c>
      <c r="BA114" t="s">
        <v>753</v>
      </c>
      <c r="BB114" t="s">
        <v>753</v>
      </c>
      <c r="BC114" t="s">
        <v>753</v>
      </c>
      <c r="BD114" t="s">
        <v>753</v>
      </c>
    </row>
    <row r="115" spans="1:56" x14ac:dyDescent="0.25">
      <c r="A115" t="s">
        <v>2</v>
      </c>
      <c r="B115">
        <v>5</v>
      </c>
      <c r="C115">
        <v>1</v>
      </c>
      <c r="D115" t="s">
        <v>752</v>
      </c>
      <c r="E115">
        <v>813</v>
      </c>
      <c r="F115">
        <v>5</v>
      </c>
      <c r="G115">
        <v>10</v>
      </c>
      <c r="H115">
        <v>4.1900000000000004</v>
      </c>
      <c r="I115">
        <v>8.4</v>
      </c>
      <c r="J115" t="s">
        <v>753</v>
      </c>
      <c r="K115" t="s">
        <v>760</v>
      </c>
      <c r="L115" t="s">
        <v>760</v>
      </c>
      <c r="M115" t="s">
        <v>738</v>
      </c>
      <c r="N115" t="s">
        <v>760</v>
      </c>
      <c r="O115" t="s">
        <v>2352</v>
      </c>
      <c r="P115" t="s">
        <v>753</v>
      </c>
      <c r="Q115" t="s">
        <v>760</v>
      </c>
      <c r="R115" t="s">
        <v>753</v>
      </c>
      <c r="S115" t="s">
        <v>760</v>
      </c>
      <c r="T115" t="s">
        <v>753</v>
      </c>
      <c r="U115">
        <v>0</v>
      </c>
      <c r="V115" t="s">
        <v>753</v>
      </c>
      <c r="W115" t="s">
        <v>760</v>
      </c>
      <c r="X115">
        <v>0</v>
      </c>
      <c r="Y115" t="s">
        <v>753</v>
      </c>
      <c r="Z115">
        <v>0</v>
      </c>
      <c r="AA115" t="s">
        <v>753</v>
      </c>
      <c r="AB115" t="s">
        <v>764</v>
      </c>
      <c r="AC115">
        <v>3.80525</v>
      </c>
      <c r="AD115">
        <v>27.928466666666669</v>
      </c>
      <c r="AE115">
        <v>0.22993333333333332</v>
      </c>
      <c r="AF115">
        <v>0</v>
      </c>
      <c r="AG115">
        <v>0</v>
      </c>
      <c r="AH115">
        <v>0</v>
      </c>
      <c r="AI115">
        <v>0</v>
      </c>
      <c r="AJ115" t="s">
        <v>931</v>
      </c>
      <c r="AK115">
        <v>200006</v>
      </c>
      <c r="AL115">
        <v>2000111</v>
      </c>
      <c r="AM115">
        <v>2000989</v>
      </c>
      <c r="AN115">
        <v>582563</v>
      </c>
      <c r="AO115">
        <v>6348382</v>
      </c>
      <c r="AP115">
        <v>582504</v>
      </c>
      <c r="AQ115">
        <v>6348669</v>
      </c>
      <c r="AR115" t="s">
        <v>758</v>
      </c>
      <c r="AS115" t="s">
        <v>762</v>
      </c>
      <c r="AT115">
        <v>1.4159666666666668</v>
      </c>
      <c r="AU115" t="s">
        <v>763</v>
      </c>
      <c r="AV115">
        <v>0.32896666666666668</v>
      </c>
      <c r="AW115" t="s">
        <v>763</v>
      </c>
      <c r="AX115">
        <v>115.35770000000001</v>
      </c>
      <c r="AY115" t="s">
        <v>753</v>
      </c>
      <c r="AZ115" t="s">
        <v>790</v>
      </c>
      <c r="BA115" t="s">
        <v>753</v>
      </c>
      <c r="BB115" t="s">
        <v>753</v>
      </c>
      <c r="BC115" t="s">
        <v>753</v>
      </c>
      <c r="BD115" t="s">
        <v>753</v>
      </c>
    </row>
    <row r="116" spans="1:56" x14ac:dyDescent="0.25">
      <c r="A116" t="s">
        <v>1926</v>
      </c>
      <c r="B116">
        <v>2401</v>
      </c>
      <c r="C116">
        <v>2</v>
      </c>
      <c r="D116" t="s">
        <v>1577</v>
      </c>
      <c r="E116">
        <v>336</v>
      </c>
      <c r="F116">
        <v>1.6</v>
      </c>
      <c r="G116">
        <v>9</v>
      </c>
      <c r="H116">
        <v>0.4</v>
      </c>
      <c r="I116" t="s">
        <v>1477</v>
      </c>
      <c r="J116" t="s">
        <v>753</v>
      </c>
      <c r="K116" t="s">
        <v>1477</v>
      </c>
      <c r="L116" t="s">
        <v>1477</v>
      </c>
      <c r="M116">
        <v>0</v>
      </c>
      <c r="N116">
        <v>0</v>
      </c>
      <c r="O116" t="s">
        <v>2352</v>
      </c>
      <c r="P116" t="s">
        <v>753</v>
      </c>
      <c r="Q116">
        <v>0</v>
      </c>
      <c r="R116" t="s">
        <v>753</v>
      </c>
      <c r="S116">
        <v>0</v>
      </c>
      <c r="T116" t="s">
        <v>753</v>
      </c>
      <c r="U116">
        <v>0</v>
      </c>
      <c r="V116" t="s">
        <v>753</v>
      </c>
      <c r="W116">
        <v>0</v>
      </c>
      <c r="X116">
        <v>0</v>
      </c>
      <c r="Y116" t="s">
        <v>753</v>
      </c>
      <c r="Z116">
        <v>0</v>
      </c>
      <c r="AA116" t="s">
        <v>753</v>
      </c>
      <c r="AB116">
        <v>0</v>
      </c>
      <c r="AC116">
        <v>4.7</v>
      </c>
      <c r="AD116">
        <v>57.4</v>
      </c>
      <c r="AE116" t="s">
        <v>1477</v>
      </c>
      <c r="AF116">
        <v>3150</v>
      </c>
      <c r="AG116">
        <v>152</v>
      </c>
      <c r="AH116">
        <v>198</v>
      </c>
      <c r="AI116">
        <v>0</v>
      </c>
      <c r="AJ116" t="s">
        <v>1927</v>
      </c>
      <c r="AK116">
        <v>5300153</v>
      </c>
      <c r="AL116">
        <v>53000541</v>
      </c>
      <c r="AM116">
        <v>59000178</v>
      </c>
      <c r="AN116">
        <v>702817</v>
      </c>
      <c r="AO116">
        <v>6144699</v>
      </c>
      <c r="AP116">
        <v>99</v>
      </c>
      <c r="AQ116">
        <v>99</v>
      </c>
      <c r="AR116" t="s">
        <v>1744</v>
      </c>
      <c r="AS116">
        <v>0</v>
      </c>
      <c r="AT116" t="s">
        <v>1477</v>
      </c>
      <c r="AU116">
        <v>0</v>
      </c>
      <c r="AV116" t="s">
        <v>1477</v>
      </c>
      <c r="AW116">
        <v>0</v>
      </c>
      <c r="AX116" t="s">
        <v>1477</v>
      </c>
      <c r="AY116">
        <v>0</v>
      </c>
      <c r="AZ116">
        <v>0</v>
      </c>
      <c r="BA116" t="s">
        <v>753</v>
      </c>
      <c r="BB116" t="s">
        <v>753</v>
      </c>
      <c r="BC116" t="s">
        <v>753</v>
      </c>
      <c r="BD116" t="s">
        <v>753</v>
      </c>
    </row>
    <row r="117" spans="1:56" x14ac:dyDescent="0.25">
      <c r="A117" t="s">
        <v>304</v>
      </c>
      <c r="B117">
        <v>662</v>
      </c>
      <c r="C117">
        <v>2</v>
      </c>
      <c r="D117" t="s">
        <v>1467</v>
      </c>
      <c r="E117">
        <v>316</v>
      </c>
      <c r="F117">
        <v>6.1</v>
      </c>
      <c r="G117">
        <v>9</v>
      </c>
      <c r="H117">
        <v>1.41</v>
      </c>
      <c r="I117">
        <v>3.8</v>
      </c>
      <c r="J117" t="s">
        <v>753</v>
      </c>
      <c r="K117" t="s">
        <v>787</v>
      </c>
      <c r="L117" t="s">
        <v>787</v>
      </c>
      <c r="M117" t="s">
        <v>738</v>
      </c>
      <c r="N117" t="s">
        <v>787</v>
      </c>
      <c r="O117" t="s">
        <v>2352</v>
      </c>
      <c r="P117" t="s">
        <v>753</v>
      </c>
      <c r="Q117" t="s">
        <v>787</v>
      </c>
      <c r="R117" t="s">
        <v>753</v>
      </c>
      <c r="S117" t="s">
        <v>787</v>
      </c>
      <c r="T117" t="s">
        <v>753</v>
      </c>
      <c r="U117">
        <v>0</v>
      </c>
      <c r="V117" t="s">
        <v>753</v>
      </c>
      <c r="W117" t="s">
        <v>787</v>
      </c>
      <c r="X117">
        <v>0</v>
      </c>
      <c r="Y117" t="s">
        <v>753</v>
      </c>
      <c r="Z117" t="s">
        <v>787</v>
      </c>
      <c r="AA117" t="s">
        <v>753</v>
      </c>
      <c r="AB117">
        <v>0</v>
      </c>
      <c r="AC117">
        <v>3.7243500000000003</v>
      </c>
      <c r="AD117">
        <v>57.74015</v>
      </c>
      <c r="AE117">
        <v>0.1</v>
      </c>
      <c r="AF117">
        <v>3100</v>
      </c>
      <c r="AG117">
        <v>0</v>
      </c>
      <c r="AH117">
        <v>0</v>
      </c>
      <c r="AI117">
        <v>0</v>
      </c>
      <c r="AJ117" t="s">
        <v>1472</v>
      </c>
      <c r="AK117">
        <v>5500013</v>
      </c>
      <c r="AL117">
        <v>55000070</v>
      </c>
      <c r="AM117">
        <v>55000033</v>
      </c>
      <c r="AN117">
        <v>669119</v>
      </c>
      <c r="AO117">
        <v>6163894</v>
      </c>
      <c r="AP117">
        <v>669119</v>
      </c>
      <c r="AQ117">
        <v>6163894</v>
      </c>
      <c r="AR117" t="s">
        <v>758</v>
      </c>
      <c r="AS117" t="s">
        <v>762</v>
      </c>
      <c r="AT117">
        <v>2.7303000000000002</v>
      </c>
      <c r="AU117" t="s">
        <v>763</v>
      </c>
      <c r="AV117">
        <v>0.15629999999999999</v>
      </c>
      <c r="AW117" t="s">
        <v>763</v>
      </c>
      <c r="AX117">
        <v>113.7689</v>
      </c>
      <c r="AY117" t="s">
        <v>753</v>
      </c>
      <c r="AZ117" t="s">
        <v>790</v>
      </c>
      <c r="BA117" t="s">
        <v>753</v>
      </c>
      <c r="BB117" t="s">
        <v>753</v>
      </c>
      <c r="BC117" t="s">
        <v>753</v>
      </c>
      <c r="BD117" t="s">
        <v>753</v>
      </c>
    </row>
    <row r="118" spans="1:56" x14ac:dyDescent="0.25">
      <c r="A118" t="s">
        <v>254</v>
      </c>
      <c r="B118">
        <v>558</v>
      </c>
      <c r="C118">
        <v>1</v>
      </c>
      <c r="D118" t="s">
        <v>932</v>
      </c>
      <c r="E118">
        <v>707</v>
      </c>
      <c r="F118">
        <v>21.8</v>
      </c>
      <c r="G118">
        <v>9</v>
      </c>
      <c r="H118">
        <v>0.7</v>
      </c>
      <c r="I118">
        <v>1.35</v>
      </c>
      <c r="J118" t="s">
        <v>753</v>
      </c>
      <c r="K118" t="s">
        <v>787</v>
      </c>
      <c r="L118" t="s">
        <v>787</v>
      </c>
      <c r="M118" t="s">
        <v>738</v>
      </c>
      <c r="N118" t="s">
        <v>787</v>
      </c>
      <c r="O118" t="s">
        <v>2352</v>
      </c>
      <c r="P118" t="s">
        <v>753</v>
      </c>
      <c r="Q118" t="s">
        <v>762</v>
      </c>
      <c r="R118" t="s">
        <v>753</v>
      </c>
      <c r="S118" t="s">
        <v>762</v>
      </c>
      <c r="T118" t="s">
        <v>753</v>
      </c>
      <c r="U118">
        <v>0</v>
      </c>
      <c r="V118" t="s">
        <v>753</v>
      </c>
      <c r="W118" t="s">
        <v>787</v>
      </c>
      <c r="X118">
        <v>0</v>
      </c>
      <c r="Y118" t="s">
        <v>753</v>
      </c>
      <c r="Z118">
        <v>0</v>
      </c>
      <c r="AA118" t="s">
        <v>753</v>
      </c>
      <c r="AB118">
        <v>0</v>
      </c>
      <c r="AC118">
        <v>1.7664</v>
      </c>
      <c r="AD118">
        <v>38.539499999999997</v>
      </c>
      <c r="AE118" t="s">
        <v>1477</v>
      </c>
      <c r="AF118">
        <v>3130</v>
      </c>
      <c r="AG118">
        <v>0</v>
      </c>
      <c r="AH118">
        <v>0</v>
      </c>
      <c r="AI118">
        <v>0</v>
      </c>
      <c r="AJ118" t="s">
        <v>933</v>
      </c>
      <c r="AK118">
        <v>2400005</v>
      </c>
      <c r="AL118">
        <v>24000126</v>
      </c>
      <c r="AM118">
        <v>24000005</v>
      </c>
      <c r="AN118">
        <v>600319</v>
      </c>
      <c r="AO118">
        <v>6257611</v>
      </c>
      <c r="AP118">
        <v>600373</v>
      </c>
      <c r="AQ118">
        <v>6257458</v>
      </c>
      <c r="AR118" t="s">
        <v>758</v>
      </c>
      <c r="AS118" t="s">
        <v>762</v>
      </c>
      <c r="AT118">
        <v>2.0901000000000001</v>
      </c>
      <c r="AU118" t="s">
        <v>763</v>
      </c>
      <c r="AV118">
        <v>0.1457</v>
      </c>
      <c r="AW118" t="s">
        <v>763</v>
      </c>
      <c r="AX118">
        <v>109.7474</v>
      </c>
      <c r="AY118" t="s">
        <v>753</v>
      </c>
      <c r="AZ118" t="s">
        <v>764</v>
      </c>
      <c r="BA118" t="s">
        <v>753</v>
      </c>
      <c r="BB118" t="s">
        <v>753</v>
      </c>
      <c r="BC118" t="s">
        <v>753</v>
      </c>
      <c r="BD118" t="s">
        <v>753</v>
      </c>
    </row>
    <row r="119" spans="1:56" x14ac:dyDescent="0.25">
      <c r="A119" t="s">
        <v>1925</v>
      </c>
      <c r="B119">
        <v>2309</v>
      </c>
      <c r="C119">
        <v>2</v>
      </c>
      <c r="D119" t="s">
        <v>1488</v>
      </c>
      <c r="E119">
        <v>230</v>
      </c>
      <c r="F119">
        <v>8.9</v>
      </c>
      <c r="G119">
        <v>17</v>
      </c>
      <c r="H119" t="s">
        <v>1477</v>
      </c>
      <c r="I119" t="s">
        <v>1477</v>
      </c>
      <c r="J119" t="s">
        <v>753</v>
      </c>
      <c r="K119" t="s">
        <v>1477</v>
      </c>
      <c r="L119" t="s">
        <v>1477</v>
      </c>
      <c r="M119">
        <v>0</v>
      </c>
      <c r="N119">
        <v>0</v>
      </c>
      <c r="O119" t="s">
        <v>2352</v>
      </c>
      <c r="P119" t="s">
        <v>753</v>
      </c>
      <c r="Q119">
        <v>0</v>
      </c>
      <c r="R119" t="s">
        <v>753</v>
      </c>
      <c r="S119">
        <v>0</v>
      </c>
      <c r="T119" t="s">
        <v>753</v>
      </c>
      <c r="U119">
        <v>0</v>
      </c>
      <c r="V119" t="s">
        <v>753</v>
      </c>
      <c r="W119">
        <v>0</v>
      </c>
      <c r="X119">
        <v>0</v>
      </c>
      <c r="Y119" t="s">
        <v>753</v>
      </c>
      <c r="Z119">
        <v>0</v>
      </c>
      <c r="AA119" t="s">
        <v>753</v>
      </c>
      <c r="AB119">
        <v>0</v>
      </c>
      <c r="AC119" t="s">
        <v>1477</v>
      </c>
      <c r="AD119" t="s">
        <v>1477</v>
      </c>
      <c r="AE119" t="s">
        <v>1477</v>
      </c>
      <c r="AF119">
        <v>0</v>
      </c>
      <c r="AG119">
        <v>258</v>
      </c>
      <c r="AH119">
        <v>267</v>
      </c>
      <c r="AI119">
        <v>0</v>
      </c>
      <c r="AJ119" t="s">
        <v>1138</v>
      </c>
      <c r="AK119" t="s">
        <v>1138</v>
      </c>
      <c r="AL119" t="s">
        <v>1138</v>
      </c>
      <c r="AM119" t="s">
        <v>1138</v>
      </c>
      <c r="AN119">
        <v>99</v>
      </c>
      <c r="AO119">
        <v>99</v>
      </c>
      <c r="AP119">
        <v>99</v>
      </c>
      <c r="AQ119">
        <v>99</v>
      </c>
      <c r="AR119" t="s">
        <v>1744</v>
      </c>
      <c r="AS119">
        <v>0</v>
      </c>
      <c r="AT119" t="s">
        <v>1477</v>
      </c>
      <c r="AU119">
        <v>0</v>
      </c>
      <c r="AV119" t="s">
        <v>1477</v>
      </c>
      <c r="AW119">
        <v>0</v>
      </c>
      <c r="AX119" t="s">
        <v>1477</v>
      </c>
      <c r="AY119">
        <v>0</v>
      </c>
      <c r="AZ119">
        <v>0</v>
      </c>
      <c r="BA119" t="s">
        <v>753</v>
      </c>
      <c r="BB119" t="s">
        <v>753</v>
      </c>
      <c r="BC119" t="s">
        <v>753</v>
      </c>
      <c r="BD119" t="s">
        <v>753</v>
      </c>
    </row>
    <row r="120" spans="1:56" x14ac:dyDescent="0.25">
      <c r="A120" t="s">
        <v>1013</v>
      </c>
      <c r="B120">
        <v>262</v>
      </c>
      <c r="C120">
        <v>1</v>
      </c>
      <c r="D120" t="s">
        <v>998</v>
      </c>
      <c r="E120">
        <v>661</v>
      </c>
      <c r="F120">
        <v>1.6</v>
      </c>
      <c r="G120">
        <v>5</v>
      </c>
      <c r="H120">
        <v>2.74</v>
      </c>
      <c r="I120">
        <v>5.75</v>
      </c>
      <c r="J120" t="s">
        <v>753</v>
      </c>
      <c r="K120" t="s">
        <v>762</v>
      </c>
      <c r="L120" t="s">
        <v>762</v>
      </c>
      <c r="M120" t="s">
        <v>738</v>
      </c>
      <c r="N120" t="s">
        <v>762</v>
      </c>
      <c r="O120" t="s">
        <v>2352</v>
      </c>
      <c r="P120" t="s">
        <v>753</v>
      </c>
      <c r="Q120" t="s">
        <v>755</v>
      </c>
      <c r="R120" t="s">
        <v>753</v>
      </c>
      <c r="S120" t="s">
        <v>755</v>
      </c>
      <c r="T120" t="s">
        <v>753</v>
      </c>
      <c r="U120">
        <v>0</v>
      </c>
      <c r="V120" t="s">
        <v>753</v>
      </c>
      <c r="W120" t="s">
        <v>762</v>
      </c>
      <c r="X120">
        <v>0</v>
      </c>
      <c r="Y120" t="s">
        <v>753</v>
      </c>
      <c r="Z120">
        <v>0</v>
      </c>
      <c r="AA120" t="s">
        <v>753</v>
      </c>
      <c r="AB120">
        <v>0</v>
      </c>
      <c r="AC120">
        <v>2.2800000000000001E-2</v>
      </c>
      <c r="AD120">
        <v>73.694100000000006</v>
      </c>
      <c r="AE120">
        <v>5.1499999999999997E-2</v>
      </c>
      <c r="AF120">
        <v>3130</v>
      </c>
      <c r="AG120">
        <v>0</v>
      </c>
      <c r="AH120">
        <v>0</v>
      </c>
      <c r="AI120">
        <v>0</v>
      </c>
      <c r="AJ120" t="s">
        <v>1014</v>
      </c>
      <c r="AK120">
        <v>1600035</v>
      </c>
      <c r="AL120">
        <v>16000320</v>
      </c>
      <c r="AM120">
        <v>16000057</v>
      </c>
      <c r="AN120">
        <v>490804</v>
      </c>
      <c r="AO120">
        <v>6264438</v>
      </c>
      <c r="AP120">
        <v>490798</v>
      </c>
      <c r="AQ120">
        <v>6264432</v>
      </c>
      <c r="AR120" t="s">
        <v>758</v>
      </c>
      <c r="AS120" t="s">
        <v>755</v>
      </c>
      <c r="AT120">
        <v>0.70430000000000004</v>
      </c>
      <c r="AU120" t="s">
        <v>753</v>
      </c>
      <c r="AV120">
        <v>4.1399999999999999E-2</v>
      </c>
      <c r="AW120" t="s">
        <v>753</v>
      </c>
      <c r="AX120">
        <v>89.860200000000006</v>
      </c>
      <c r="AY120" t="s">
        <v>753</v>
      </c>
      <c r="AZ120">
        <v>0</v>
      </c>
      <c r="BA120" t="s">
        <v>753</v>
      </c>
      <c r="BB120" t="s">
        <v>753</v>
      </c>
      <c r="BC120" t="s">
        <v>753</v>
      </c>
      <c r="BD120" t="s">
        <v>753</v>
      </c>
    </row>
    <row r="121" spans="1:56" x14ac:dyDescent="0.25">
      <c r="A121" t="s">
        <v>1908</v>
      </c>
      <c r="B121">
        <v>2207</v>
      </c>
      <c r="C121">
        <v>2</v>
      </c>
      <c r="D121" t="s">
        <v>1495</v>
      </c>
      <c r="E121">
        <v>316</v>
      </c>
      <c r="F121">
        <v>5</v>
      </c>
      <c r="G121">
        <v>17</v>
      </c>
      <c r="H121" t="s">
        <v>1477</v>
      </c>
      <c r="I121" t="s">
        <v>1477</v>
      </c>
      <c r="J121" t="s">
        <v>753</v>
      </c>
      <c r="K121" t="s">
        <v>1477</v>
      </c>
      <c r="L121" t="s">
        <v>1477</v>
      </c>
      <c r="M121">
        <v>0</v>
      </c>
      <c r="N121">
        <v>0</v>
      </c>
      <c r="O121" t="s">
        <v>2352</v>
      </c>
      <c r="P121" t="s">
        <v>753</v>
      </c>
      <c r="Q121">
        <v>0</v>
      </c>
      <c r="R121" t="s">
        <v>753</v>
      </c>
      <c r="S121">
        <v>0</v>
      </c>
      <c r="T121" t="s">
        <v>753</v>
      </c>
      <c r="U121">
        <v>0</v>
      </c>
      <c r="V121" t="s">
        <v>753</v>
      </c>
      <c r="W121">
        <v>0</v>
      </c>
      <c r="X121">
        <v>0</v>
      </c>
      <c r="Y121" t="s">
        <v>753</v>
      </c>
      <c r="Z121">
        <v>0</v>
      </c>
      <c r="AA121" t="s">
        <v>753</v>
      </c>
      <c r="AB121">
        <v>0</v>
      </c>
      <c r="AC121" t="s">
        <v>1477</v>
      </c>
      <c r="AD121" t="s">
        <v>1477</v>
      </c>
      <c r="AE121" t="s">
        <v>1477</v>
      </c>
      <c r="AF121">
        <v>0</v>
      </c>
      <c r="AG121">
        <v>0</v>
      </c>
      <c r="AH121">
        <v>0</v>
      </c>
      <c r="AI121">
        <v>0</v>
      </c>
      <c r="AJ121" t="s">
        <v>1138</v>
      </c>
      <c r="AK121" t="s">
        <v>1138</v>
      </c>
      <c r="AL121" t="s">
        <v>1138</v>
      </c>
      <c r="AM121" t="s">
        <v>1138</v>
      </c>
      <c r="AN121">
        <v>99</v>
      </c>
      <c r="AO121">
        <v>99</v>
      </c>
      <c r="AP121">
        <v>99</v>
      </c>
      <c r="AQ121">
        <v>99</v>
      </c>
      <c r="AR121" t="s">
        <v>1744</v>
      </c>
      <c r="AS121">
        <v>0</v>
      </c>
      <c r="AT121" t="s">
        <v>1477</v>
      </c>
      <c r="AU121">
        <v>0</v>
      </c>
      <c r="AV121" t="s">
        <v>1477</v>
      </c>
      <c r="AW121">
        <v>0</v>
      </c>
      <c r="AX121" t="s">
        <v>1477</v>
      </c>
      <c r="AY121">
        <v>0</v>
      </c>
      <c r="AZ121">
        <v>0</v>
      </c>
      <c r="BA121" t="s">
        <v>753</v>
      </c>
      <c r="BB121" t="s">
        <v>753</v>
      </c>
      <c r="BC121" t="s">
        <v>753</v>
      </c>
      <c r="BD121" t="s">
        <v>753</v>
      </c>
    </row>
    <row r="122" spans="1:56" x14ac:dyDescent="0.25">
      <c r="A122" t="s">
        <v>267</v>
      </c>
      <c r="B122">
        <v>583</v>
      </c>
      <c r="C122">
        <v>1</v>
      </c>
      <c r="D122" t="s">
        <v>1377</v>
      </c>
      <c r="E122">
        <v>751</v>
      </c>
      <c r="F122">
        <v>109.5</v>
      </c>
      <c r="G122">
        <v>9</v>
      </c>
      <c r="H122">
        <v>0.61</v>
      </c>
      <c r="I122">
        <v>1.5</v>
      </c>
      <c r="J122" t="s">
        <v>762</v>
      </c>
      <c r="K122" t="s">
        <v>762</v>
      </c>
      <c r="L122" t="s">
        <v>762</v>
      </c>
      <c r="M122" t="s">
        <v>754</v>
      </c>
      <c r="N122" t="s">
        <v>762</v>
      </c>
      <c r="O122" t="s">
        <v>2352</v>
      </c>
      <c r="P122" t="s">
        <v>860</v>
      </c>
      <c r="Q122" t="s">
        <v>753</v>
      </c>
      <c r="R122" t="s">
        <v>753</v>
      </c>
      <c r="S122" t="s">
        <v>753</v>
      </c>
      <c r="T122" t="s">
        <v>753</v>
      </c>
      <c r="U122">
        <v>0</v>
      </c>
      <c r="V122" t="s">
        <v>762</v>
      </c>
      <c r="W122" t="s">
        <v>762</v>
      </c>
      <c r="X122">
        <v>0</v>
      </c>
      <c r="Y122" t="s">
        <v>860</v>
      </c>
      <c r="Z122">
        <v>0</v>
      </c>
      <c r="AA122" t="s">
        <v>860</v>
      </c>
      <c r="AB122">
        <v>0</v>
      </c>
      <c r="AC122">
        <v>2.1572</v>
      </c>
      <c r="AD122">
        <v>31.559200000000001</v>
      </c>
      <c r="AE122" t="s">
        <v>1477</v>
      </c>
      <c r="AF122">
        <v>3140</v>
      </c>
      <c r="AG122">
        <v>0</v>
      </c>
      <c r="AH122">
        <v>0</v>
      </c>
      <c r="AI122">
        <v>0</v>
      </c>
      <c r="AJ122" t="s">
        <v>1381</v>
      </c>
      <c r="AK122">
        <v>2300164</v>
      </c>
      <c r="AL122">
        <v>23000245</v>
      </c>
      <c r="AM122">
        <v>23000244</v>
      </c>
      <c r="AN122">
        <v>576000</v>
      </c>
      <c r="AO122">
        <v>6231000</v>
      </c>
      <c r="AP122">
        <v>576000</v>
      </c>
      <c r="AQ122">
        <v>6231000</v>
      </c>
      <c r="AR122" t="s">
        <v>758</v>
      </c>
      <c r="AS122" t="s">
        <v>762</v>
      </c>
      <c r="AT122">
        <v>1.2757000000000001</v>
      </c>
      <c r="AU122" t="s">
        <v>753</v>
      </c>
      <c r="AV122">
        <v>0.1004</v>
      </c>
      <c r="AW122" t="s">
        <v>763</v>
      </c>
      <c r="AX122">
        <v>110.19670000000001</v>
      </c>
      <c r="AY122" t="s">
        <v>753</v>
      </c>
      <c r="AZ122" t="s">
        <v>790</v>
      </c>
      <c r="BA122" t="s">
        <v>753</v>
      </c>
      <c r="BB122" t="s">
        <v>762</v>
      </c>
      <c r="BC122" t="s">
        <v>753</v>
      </c>
      <c r="BD122" t="s">
        <v>762</v>
      </c>
    </row>
    <row r="123" spans="1:56" x14ac:dyDescent="0.25">
      <c r="A123" t="s">
        <v>384</v>
      </c>
      <c r="B123">
        <v>796</v>
      </c>
      <c r="C123">
        <v>2</v>
      </c>
      <c r="D123" t="s">
        <v>1577</v>
      </c>
      <c r="E123">
        <v>320</v>
      </c>
      <c r="F123">
        <v>20.9</v>
      </c>
      <c r="G123">
        <v>9</v>
      </c>
      <c r="H123">
        <v>1.28</v>
      </c>
      <c r="I123">
        <v>2.5</v>
      </c>
      <c r="J123" t="s">
        <v>753</v>
      </c>
      <c r="K123" t="s">
        <v>760</v>
      </c>
      <c r="L123" t="s">
        <v>760</v>
      </c>
      <c r="M123" t="s">
        <v>738</v>
      </c>
      <c r="N123" t="s">
        <v>760</v>
      </c>
      <c r="O123" t="s">
        <v>787</v>
      </c>
      <c r="P123" t="s">
        <v>753</v>
      </c>
      <c r="Q123" t="s">
        <v>753</v>
      </c>
      <c r="R123" t="s">
        <v>753</v>
      </c>
      <c r="S123" t="s">
        <v>760</v>
      </c>
      <c r="T123" t="s">
        <v>753</v>
      </c>
      <c r="U123" t="s">
        <v>760</v>
      </c>
      <c r="V123" t="s">
        <v>753</v>
      </c>
      <c r="W123" t="s">
        <v>760</v>
      </c>
      <c r="X123">
        <v>0</v>
      </c>
      <c r="Y123" t="s">
        <v>753</v>
      </c>
      <c r="Z123" t="s">
        <v>755</v>
      </c>
      <c r="AA123" t="s">
        <v>753</v>
      </c>
      <c r="AB123">
        <v>0</v>
      </c>
      <c r="AC123">
        <v>3.1783000000000001</v>
      </c>
      <c r="AD123">
        <v>31.227</v>
      </c>
      <c r="AE123">
        <v>0.23710000000000001</v>
      </c>
      <c r="AF123">
        <v>3150</v>
      </c>
      <c r="AG123">
        <v>161</v>
      </c>
      <c r="AH123">
        <v>0</v>
      </c>
      <c r="AI123">
        <v>101</v>
      </c>
      <c r="AJ123" t="s">
        <v>1582</v>
      </c>
      <c r="AK123">
        <v>5700056</v>
      </c>
      <c r="AL123">
        <v>57000189</v>
      </c>
      <c r="AM123">
        <v>57000109</v>
      </c>
      <c r="AN123">
        <v>690119</v>
      </c>
      <c r="AO123">
        <v>6132894</v>
      </c>
      <c r="AP123">
        <v>690119</v>
      </c>
      <c r="AQ123">
        <v>6132894</v>
      </c>
      <c r="AR123" t="s">
        <v>758</v>
      </c>
      <c r="AS123" t="s">
        <v>762</v>
      </c>
      <c r="AT123">
        <v>3.077</v>
      </c>
      <c r="AU123" t="s">
        <v>763</v>
      </c>
      <c r="AV123">
        <v>0.81220000000000003</v>
      </c>
      <c r="AW123" t="s">
        <v>763</v>
      </c>
      <c r="AX123">
        <v>132.9658</v>
      </c>
      <c r="AY123" t="s">
        <v>753</v>
      </c>
      <c r="AZ123">
        <v>0</v>
      </c>
      <c r="BA123" t="s">
        <v>753</v>
      </c>
      <c r="BB123" t="s">
        <v>753</v>
      </c>
      <c r="BC123" t="s">
        <v>753</v>
      </c>
      <c r="BD123" t="s">
        <v>753</v>
      </c>
    </row>
    <row r="124" spans="1:56" x14ac:dyDescent="0.25">
      <c r="A124" t="s">
        <v>29</v>
      </c>
      <c r="B124">
        <v>105</v>
      </c>
      <c r="C124">
        <v>1</v>
      </c>
      <c r="D124" t="s">
        <v>863</v>
      </c>
      <c r="E124">
        <v>510</v>
      </c>
      <c r="F124">
        <v>17.600000000000001</v>
      </c>
      <c r="G124">
        <v>13</v>
      </c>
      <c r="H124">
        <v>1</v>
      </c>
      <c r="I124">
        <v>2</v>
      </c>
      <c r="J124" t="s">
        <v>753</v>
      </c>
      <c r="K124" t="s">
        <v>760</v>
      </c>
      <c r="L124" t="s">
        <v>760</v>
      </c>
      <c r="M124" t="s">
        <v>738</v>
      </c>
      <c r="N124" t="s">
        <v>762</v>
      </c>
      <c r="O124" t="s">
        <v>2352</v>
      </c>
      <c r="P124" t="s">
        <v>753</v>
      </c>
      <c r="Q124" t="s">
        <v>760</v>
      </c>
      <c r="R124" t="s">
        <v>753</v>
      </c>
      <c r="S124" t="s">
        <v>760</v>
      </c>
      <c r="T124" t="s">
        <v>753</v>
      </c>
      <c r="U124">
        <v>0</v>
      </c>
      <c r="V124" t="s">
        <v>753</v>
      </c>
      <c r="W124" t="s">
        <v>762</v>
      </c>
      <c r="X124">
        <v>0</v>
      </c>
      <c r="Y124" t="s">
        <v>753</v>
      </c>
      <c r="Z124" t="s">
        <v>760</v>
      </c>
      <c r="AA124" t="s">
        <v>753</v>
      </c>
      <c r="AB124" t="s">
        <v>764</v>
      </c>
      <c r="AC124">
        <v>3.1988500000000002</v>
      </c>
      <c r="AD124">
        <v>74.44274999999999</v>
      </c>
      <c r="AE124" t="s">
        <v>1477</v>
      </c>
      <c r="AF124">
        <v>3150</v>
      </c>
      <c r="AG124">
        <v>0</v>
      </c>
      <c r="AH124">
        <v>0</v>
      </c>
      <c r="AI124">
        <v>0</v>
      </c>
      <c r="AJ124" t="s">
        <v>872</v>
      </c>
      <c r="AK124">
        <v>3700052</v>
      </c>
      <c r="AL124">
        <v>37000143</v>
      </c>
      <c r="AM124">
        <v>37000097</v>
      </c>
      <c r="AN124">
        <v>529085</v>
      </c>
      <c r="AO124">
        <v>6124001</v>
      </c>
      <c r="AP124">
        <v>529085</v>
      </c>
      <c r="AQ124">
        <v>6124001</v>
      </c>
      <c r="AR124" t="s">
        <v>758</v>
      </c>
      <c r="AS124" t="s">
        <v>755</v>
      </c>
      <c r="AT124">
        <v>2.9171</v>
      </c>
      <c r="AU124" t="s">
        <v>763</v>
      </c>
      <c r="AV124">
        <v>0.29894999999999999</v>
      </c>
      <c r="AW124" t="s">
        <v>763</v>
      </c>
      <c r="AX124">
        <v>97.095949999999988</v>
      </c>
      <c r="AY124" t="s">
        <v>753</v>
      </c>
      <c r="AZ124" t="s">
        <v>764</v>
      </c>
      <c r="BA124" t="s">
        <v>753</v>
      </c>
      <c r="BB124" t="s">
        <v>753</v>
      </c>
      <c r="BC124" t="s">
        <v>753</v>
      </c>
      <c r="BD124" t="s">
        <v>753</v>
      </c>
    </row>
    <row r="125" spans="1:56" x14ac:dyDescent="0.25">
      <c r="A125" t="s">
        <v>274</v>
      </c>
      <c r="B125">
        <v>593</v>
      </c>
      <c r="C125">
        <v>1</v>
      </c>
      <c r="D125" t="s">
        <v>941</v>
      </c>
      <c r="E125">
        <v>756</v>
      </c>
      <c r="F125">
        <v>39.299999999999997</v>
      </c>
      <c r="G125">
        <v>9</v>
      </c>
      <c r="H125">
        <v>1.35</v>
      </c>
      <c r="I125">
        <v>2</v>
      </c>
      <c r="J125" t="s">
        <v>753</v>
      </c>
      <c r="K125" t="s">
        <v>760</v>
      </c>
      <c r="L125" t="s">
        <v>760</v>
      </c>
      <c r="M125" t="s">
        <v>738</v>
      </c>
      <c r="N125" t="s">
        <v>760</v>
      </c>
      <c r="O125" t="s">
        <v>2352</v>
      </c>
      <c r="P125" t="s">
        <v>753</v>
      </c>
      <c r="Q125" t="s">
        <v>762</v>
      </c>
      <c r="R125" t="s">
        <v>753</v>
      </c>
      <c r="S125" t="s">
        <v>762</v>
      </c>
      <c r="T125" t="s">
        <v>753</v>
      </c>
      <c r="U125">
        <v>0</v>
      </c>
      <c r="V125" t="s">
        <v>753</v>
      </c>
      <c r="W125" t="s">
        <v>760</v>
      </c>
      <c r="X125">
        <v>0</v>
      </c>
      <c r="Y125" t="s">
        <v>753</v>
      </c>
      <c r="Z125">
        <v>0</v>
      </c>
      <c r="AA125" t="s">
        <v>753</v>
      </c>
      <c r="AB125">
        <v>0</v>
      </c>
      <c r="AC125">
        <v>1.1972</v>
      </c>
      <c r="AD125">
        <v>23.740500000000001</v>
      </c>
      <c r="AE125">
        <v>0.1</v>
      </c>
      <c r="AF125">
        <v>3100</v>
      </c>
      <c r="AG125">
        <v>0</v>
      </c>
      <c r="AH125">
        <v>0</v>
      </c>
      <c r="AI125">
        <v>0</v>
      </c>
      <c r="AJ125" t="s">
        <v>942</v>
      </c>
      <c r="AK125">
        <v>2500033</v>
      </c>
      <c r="AL125">
        <v>25000120</v>
      </c>
      <c r="AM125">
        <v>25000044</v>
      </c>
      <c r="AN125">
        <v>517246</v>
      </c>
      <c r="AO125">
        <v>6205491</v>
      </c>
      <c r="AP125">
        <v>517449</v>
      </c>
      <c r="AQ125">
        <v>6205363</v>
      </c>
      <c r="AR125" t="s">
        <v>758</v>
      </c>
      <c r="AS125" t="s">
        <v>762</v>
      </c>
      <c r="AT125">
        <v>1.2461500000000001</v>
      </c>
      <c r="AU125" t="s">
        <v>753</v>
      </c>
      <c r="AV125">
        <v>0.17285</v>
      </c>
      <c r="AW125" t="s">
        <v>763</v>
      </c>
      <c r="AX125">
        <v>97.412350000000004</v>
      </c>
      <c r="AY125" t="s">
        <v>753</v>
      </c>
      <c r="AZ125" t="s">
        <v>790</v>
      </c>
      <c r="BA125" t="s">
        <v>753</v>
      </c>
      <c r="BB125" t="s">
        <v>753</v>
      </c>
      <c r="BC125" t="s">
        <v>753</v>
      </c>
      <c r="BD125" t="s">
        <v>753</v>
      </c>
    </row>
    <row r="126" spans="1:56" x14ac:dyDescent="0.25">
      <c r="A126" t="s">
        <v>189</v>
      </c>
      <c r="B126">
        <v>461</v>
      </c>
      <c r="C126">
        <v>1</v>
      </c>
      <c r="D126" t="s">
        <v>975</v>
      </c>
      <c r="E126">
        <v>740</v>
      </c>
      <c r="F126">
        <v>7.3</v>
      </c>
      <c r="G126">
        <v>9</v>
      </c>
      <c r="H126">
        <v>1.01</v>
      </c>
      <c r="I126">
        <v>2</v>
      </c>
      <c r="J126" t="s">
        <v>753</v>
      </c>
      <c r="K126" t="s">
        <v>787</v>
      </c>
      <c r="L126" t="s">
        <v>787</v>
      </c>
      <c r="M126" t="s">
        <v>738</v>
      </c>
      <c r="N126" t="s">
        <v>787</v>
      </c>
      <c r="O126" t="s">
        <v>753</v>
      </c>
      <c r="P126" t="s">
        <v>753</v>
      </c>
      <c r="Q126" t="s">
        <v>760</v>
      </c>
      <c r="R126" t="s">
        <v>753</v>
      </c>
      <c r="S126" t="s">
        <v>762</v>
      </c>
      <c r="T126" t="s">
        <v>753</v>
      </c>
      <c r="U126" t="s">
        <v>760</v>
      </c>
      <c r="V126" t="s">
        <v>753</v>
      </c>
      <c r="W126" t="s">
        <v>760</v>
      </c>
      <c r="X126">
        <v>0</v>
      </c>
      <c r="Y126" t="s">
        <v>753</v>
      </c>
      <c r="Z126" t="s">
        <v>787</v>
      </c>
      <c r="AA126" t="s">
        <v>753</v>
      </c>
      <c r="AB126">
        <v>0</v>
      </c>
      <c r="AC126">
        <v>1.5688</v>
      </c>
      <c r="AD126">
        <v>38.888199999999998</v>
      </c>
      <c r="AE126">
        <v>0.1</v>
      </c>
      <c r="AF126">
        <v>3150</v>
      </c>
      <c r="AG126">
        <v>57</v>
      </c>
      <c r="AH126">
        <v>181</v>
      </c>
      <c r="AI126">
        <v>0</v>
      </c>
      <c r="AJ126" t="s">
        <v>976</v>
      </c>
      <c r="AK126">
        <v>2100294</v>
      </c>
      <c r="AL126">
        <v>21001566</v>
      </c>
      <c r="AM126">
        <v>21000346</v>
      </c>
      <c r="AN126">
        <v>535671</v>
      </c>
      <c r="AO126">
        <v>6220656</v>
      </c>
      <c r="AP126">
        <v>535671</v>
      </c>
      <c r="AQ126">
        <v>6220656</v>
      </c>
      <c r="AR126" t="s">
        <v>758</v>
      </c>
      <c r="AS126" t="s">
        <v>762</v>
      </c>
      <c r="AT126">
        <v>0.80710000000000004</v>
      </c>
      <c r="AU126" t="s">
        <v>755</v>
      </c>
      <c r="AV126">
        <v>0.1133</v>
      </c>
      <c r="AW126" t="s">
        <v>763</v>
      </c>
      <c r="AX126">
        <v>104.87390000000001</v>
      </c>
      <c r="AY126" t="s">
        <v>753</v>
      </c>
      <c r="AZ126">
        <v>0</v>
      </c>
      <c r="BA126" t="s">
        <v>753</v>
      </c>
      <c r="BB126" t="s">
        <v>753</v>
      </c>
      <c r="BC126" t="s">
        <v>753</v>
      </c>
      <c r="BD126" t="s">
        <v>753</v>
      </c>
    </row>
    <row r="127" spans="1:56" x14ac:dyDescent="0.25">
      <c r="A127" t="s">
        <v>189</v>
      </c>
      <c r="B127">
        <v>692</v>
      </c>
      <c r="C127">
        <v>2</v>
      </c>
      <c r="D127" t="s">
        <v>1495</v>
      </c>
      <c r="E127">
        <v>350</v>
      </c>
      <c r="F127">
        <v>2.1</v>
      </c>
      <c r="G127">
        <v>13</v>
      </c>
      <c r="H127">
        <v>1.41</v>
      </c>
      <c r="I127">
        <v>2.6</v>
      </c>
      <c r="J127" t="s">
        <v>753</v>
      </c>
      <c r="K127" t="s">
        <v>787</v>
      </c>
      <c r="L127" t="s">
        <v>787</v>
      </c>
      <c r="M127" t="s">
        <v>738</v>
      </c>
      <c r="N127" t="s">
        <v>753</v>
      </c>
      <c r="O127" t="s">
        <v>2352</v>
      </c>
      <c r="P127" t="s">
        <v>753</v>
      </c>
      <c r="Q127" t="s">
        <v>787</v>
      </c>
      <c r="R127" t="s">
        <v>753</v>
      </c>
      <c r="S127" t="s">
        <v>787</v>
      </c>
      <c r="T127" t="s">
        <v>753</v>
      </c>
      <c r="U127">
        <v>0</v>
      </c>
      <c r="V127" t="s">
        <v>753</v>
      </c>
      <c r="W127" t="s">
        <v>753</v>
      </c>
      <c r="X127">
        <v>0</v>
      </c>
      <c r="Y127" t="s">
        <v>753</v>
      </c>
      <c r="Z127">
        <v>0</v>
      </c>
      <c r="AA127" t="s">
        <v>753</v>
      </c>
      <c r="AB127">
        <v>0</v>
      </c>
      <c r="AC127">
        <v>3.4336000000000002</v>
      </c>
      <c r="AD127">
        <v>106.8553</v>
      </c>
      <c r="AE127" t="s">
        <v>1477</v>
      </c>
      <c r="AF127">
        <v>3150</v>
      </c>
      <c r="AG127">
        <v>146</v>
      </c>
      <c r="AH127">
        <v>129</v>
      </c>
      <c r="AI127">
        <v>0</v>
      </c>
      <c r="AJ127" t="s">
        <v>1503</v>
      </c>
      <c r="AK127">
        <v>5200003</v>
      </c>
      <c r="AL127">
        <v>52001042</v>
      </c>
      <c r="AM127">
        <v>52000003</v>
      </c>
      <c r="AN127">
        <v>681902</v>
      </c>
      <c r="AO127">
        <v>6160949</v>
      </c>
      <c r="AP127">
        <v>681902</v>
      </c>
      <c r="AQ127">
        <v>6160949</v>
      </c>
      <c r="AR127" t="s">
        <v>758</v>
      </c>
      <c r="AS127" t="s">
        <v>755</v>
      </c>
      <c r="AT127">
        <v>1.6382000000000001</v>
      </c>
      <c r="AU127" t="s">
        <v>753</v>
      </c>
      <c r="AV127">
        <v>5.3100000000000001E-2</v>
      </c>
      <c r="AW127" t="s">
        <v>755</v>
      </c>
      <c r="AX127">
        <v>96.246700000000004</v>
      </c>
      <c r="AY127" t="s">
        <v>753</v>
      </c>
      <c r="AZ127">
        <v>0</v>
      </c>
      <c r="BA127" t="s">
        <v>753</v>
      </c>
      <c r="BB127" t="s">
        <v>753</v>
      </c>
      <c r="BC127" t="s">
        <v>753</v>
      </c>
      <c r="BD127" t="s">
        <v>753</v>
      </c>
    </row>
    <row r="128" spans="1:56" x14ac:dyDescent="0.25">
      <c r="A128" t="s">
        <v>323</v>
      </c>
      <c r="B128">
        <v>693</v>
      </c>
      <c r="C128">
        <v>2</v>
      </c>
      <c r="D128" t="s">
        <v>1495</v>
      </c>
      <c r="E128">
        <v>316</v>
      </c>
      <c r="F128">
        <v>21.1</v>
      </c>
      <c r="G128">
        <v>13</v>
      </c>
      <c r="H128">
        <v>0.55000000000000004</v>
      </c>
      <c r="I128">
        <v>2</v>
      </c>
      <c r="J128" t="s">
        <v>762</v>
      </c>
      <c r="K128" t="s">
        <v>762</v>
      </c>
      <c r="L128" t="s">
        <v>762</v>
      </c>
      <c r="M128" t="s">
        <v>754</v>
      </c>
      <c r="N128" t="s">
        <v>762</v>
      </c>
      <c r="O128" t="s">
        <v>2352</v>
      </c>
      <c r="P128" t="s">
        <v>860</v>
      </c>
      <c r="Q128" t="s">
        <v>753</v>
      </c>
      <c r="R128" t="s">
        <v>753</v>
      </c>
      <c r="S128" t="s">
        <v>753</v>
      </c>
      <c r="T128" t="s">
        <v>753</v>
      </c>
      <c r="U128">
        <v>0</v>
      </c>
      <c r="V128" t="s">
        <v>762</v>
      </c>
      <c r="W128" t="s">
        <v>762</v>
      </c>
      <c r="X128">
        <v>0</v>
      </c>
      <c r="Y128" t="s">
        <v>860</v>
      </c>
      <c r="Z128">
        <v>0</v>
      </c>
      <c r="AA128" t="s">
        <v>860</v>
      </c>
      <c r="AB128">
        <v>0</v>
      </c>
      <c r="AC128">
        <v>6.0785999999999998</v>
      </c>
      <c r="AD128">
        <v>96.359749999999991</v>
      </c>
      <c r="AE128" t="s">
        <v>1477</v>
      </c>
      <c r="AF128">
        <v>3100</v>
      </c>
      <c r="AG128">
        <v>0</v>
      </c>
      <c r="AH128">
        <v>0</v>
      </c>
      <c r="AI128">
        <v>0</v>
      </c>
      <c r="AJ128" t="s">
        <v>1504</v>
      </c>
      <c r="AK128">
        <v>5100152</v>
      </c>
      <c r="AL128">
        <v>51000558</v>
      </c>
      <c r="AM128">
        <v>51000557</v>
      </c>
      <c r="AN128">
        <v>662369</v>
      </c>
      <c r="AO128">
        <v>6174384</v>
      </c>
      <c r="AP128">
        <v>662369</v>
      </c>
      <c r="AQ128">
        <v>6174384</v>
      </c>
      <c r="AR128" t="s">
        <v>758</v>
      </c>
      <c r="AS128" t="s">
        <v>755</v>
      </c>
      <c r="AT128">
        <v>2.1307</v>
      </c>
      <c r="AU128" t="s">
        <v>763</v>
      </c>
      <c r="AV128">
        <v>0.17425000000000002</v>
      </c>
      <c r="AW128" t="s">
        <v>763</v>
      </c>
      <c r="AX128">
        <v>105.80754999999999</v>
      </c>
      <c r="AY128" t="s">
        <v>753</v>
      </c>
      <c r="AZ128">
        <v>0</v>
      </c>
      <c r="BA128" t="s">
        <v>762</v>
      </c>
      <c r="BB128" t="s">
        <v>762</v>
      </c>
      <c r="BC128" t="s">
        <v>753</v>
      </c>
      <c r="BD128" t="s">
        <v>753</v>
      </c>
    </row>
    <row r="129" spans="1:56" x14ac:dyDescent="0.25">
      <c r="A129" t="s">
        <v>359</v>
      </c>
      <c r="B129">
        <v>749</v>
      </c>
      <c r="C129">
        <v>2</v>
      </c>
      <c r="D129" t="s">
        <v>1488</v>
      </c>
      <c r="E129">
        <v>101</v>
      </c>
      <c r="F129">
        <v>5.9</v>
      </c>
      <c r="G129">
        <v>9</v>
      </c>
      <c r="H129">
        <v>1.44</v>
      </c>
      <c r="I129">
        <v>3.1</v>
      </c>
      <c r="J129" t="s">
        <v>753</v>
      </c>
      <c r="K129" t="s">
        <v>753</v>
      </c>
      <c r="L129" t="s">
        <v>753</v>
      </c>
      <c r="M129" t="s">
        <v>754</v>
      </c>
      <c r="N129" t="s">
        <v>753</v>
      </c>
      <c r="O129" t="s">
        <v>2352</v>
      </c>
      <c r="P129" t="s">
        <v>753</v>
      </c>
      <c r="Q129" t="s">
        <v>753</v>
      </c>
      <c r="R129" t="s">
        <v>753</v>
      </c>
      <c r="S129" t="s">
        <v>753</v>
      </c>
      <c r="T129" t="s">
        <v>753</v>
      </c>
      <c r="U129">
        <v>0</v>
      </c>
      <c r="V129" t="s">
        <v>753</v>
      </c>
      <c r="W129" t="s">
        <v>753</v>
      </c>
      <c r="X129">
        <v>0</v>
      </c>
      <c r="Y129" t="s">
        <v>753</v>
      </c>
      <c r="Z129">
        <v>0</v>
      </c>
      <c r="AA129" t="s">
        <v>753</v>
      </c>
      <c r="AB129">
        <v>0</v>
      </c>
      <c r="AC129">
        <v>1.7404999999999999</v>
      </c>
      <c r="AD129">
        <v>22.628299999999999</v>
      </c>
      <c r="AE129">
        <v>0.28360000000000002</v>
      </c>
      <c r="AF129">
        <v>0</v>
      </c>
      <c r="AG129">
        <v>0</v>
      </c>
      <c r="AH129">
        <v>0</v>
      </c>
      <c r="AI129">
        <v>0</v>
      </c>
      <c r="AJ129" t="s">
        <v>1547</v>
      </c>
      <c r="AK129">
        <v>5300031</v>
      </c>
      <c r="AL129">
        <v>53000146</v>
      </c>
      <c r="AM129">
        <v>53000082</v>
      </c>
      <c r="AN129">
        <v>722733</v>
      </c>
      <c r="AO129">
        <v>6180920</v>
      </c>
      <c r="AP129">
        <v>722991</v>
      </c>
      <c r="AQ129">
        <v>6180989</v>
      </c>
      <c r="AR129" t="s">
        <v>758</v>
      </c>
      <c r="AS129" t="s">
        <v>755</v>
      </c>
      <c r="AT129">
        <v>1.1378000000000001</v>
      </c>
      <c r="AU129" t="s">
        <v>753</v>
      </c>
      <c r="AV129">
        <v>9.1500000000000012E-2</v>
      </c>
      <c r="AW129" t="s">
        <v>763</v>
      </c>
      <c r="AX129">
        <v>90.311959999999999</v>
      </c>
      <c r="AY129" t="s">
        <v>753</v>
      </c>
      <c r="AZ129" t="s">
        <v>764</v>
      </c>
      <c r="BA129" t="s">
        <v>753</v>
      </c>
      <c r="BB129" t="s">
        <v>753</v>
      </c>
      <c r="BC129" t="s">
        <v>753</v>
      </c>
      <c r="BD129" t="s">
        <v>753</v>
      </c>
    </row>
    <row r="130" spans="1:56" x14ac:dyDescent="0.25">
      <c r="A130" t="s">
        <v>30</v>
      </c>
      <c r="B130">
        <v>106</v>
      </c>
      <c r="C130">
        <v>1</v>
      </c>
      <c r="D130" t="s">
        <v>863</v>
      </c>
      <c r="E130">
        <v>630</v>
      </c>
      <c r="F130">
        <v>42.9</v>
      </c>
      <c r="G130">
        <v>9</v>
      </c>
      <c r="H130">
        <v>2.66</v>
      </c>
      <c r="I130">
        <v>6.5</v>
      </c>
      <c r="J130" t="s">
        <v>753</v>
      </c>
      <c r="K130" t="s">
        <v>762</v>
      </c>
      <c r="L130" t="s">
        <v>762</v>
      </c>
      <c r="M130" t="s">
        <v>738</v>
      </c>
      <c r="N130" t="s">
        <v>762</v>
      </c>
      <c r="O130" t="s">
        <v>753</v>
      </c>
      <c r="P130" t="s">
        <v>753</v>
      </c>
      <c r="Q130" t="s">
        <v>753</v>
      </c>
      <c r="R130" t="s">
        <v>753</v>
      </c>
      <c r="S130" t="s">
        <v>753</v>
      </c>
      <c r="T130" t="s">
        <v>753</v>
      </c>
      <c r="U130" t="s">
        <v>762</v>
      </c>
      <c r="V130" t="s">
        <v>753</v>
      </c>
      <c r="W130" t="s">
        <v>762</v>
      </c>
      <c r="X130" t="s">
        <v>755</v>
      </c>
      <c r="Y130" t="s">
        <v>753</v>
      </c>
      <c r="Z130" t="s">
        <v>762</v>
      </c>
      <c r="AA130" t="s">
        <v>753</v>
      </c>
      <c r="AB130" t="s">
        <v>764</v>
      </c>
      <c r="AC130">
        <v>1.75115</v>
      </c>
      <c r="AD130">
        <v>16.545574999999999</v>
      </c>
      <c r="AE130" t="s">
        <v>1477</v>
      </c>
      <c r="AF130">
        <v>3150</v>
      </c>
      <c r="AG130">
        <v>0</v>
      </c>
      <c r="AH130">
        <v>0</v>
      </c>
      <c r="AI130">
        <v>0</v>
      </c>
      <c r="AJ130" t="s">
        <v>873</v>
      </c>
      <c r="AK130">
        <v>3200004</v>
      </c>
      <c r="AL130">
        <v>32000045</v>
      </c>
      <c r="AM130">
        <v>32000011</v>
      </c>
      <c r="AN130">
        <v>520069</v>
      </c>
      <c r="AO130">
        <v>6174893</v>
      </c>
      <c r="AP130">
        <v>520010</v>
      </c>
      <c r="AQ130">
        <v>6175193</v>
      </c>
      <c r="AR130" t="s">
        <v>758</v>
      </c>
      <c r="AS130" t="s">
        <v>755</v>
      </c>
      <c r="AT130">
        <v>0.94750000000000001</v>
      </c>
      <c r="AU130" t="s">
        <v>755</v>
      </c>
      <c r="AV130">
        <v>9.375E-2</v>
      </c>
      <c r="AW130" t="s">
        <v>763</v>
      </c>
      <c r="AX130">
        <v>108.897075</v>
      </c>
      <c r="AY130" t="s">
        <v>753</v>
      </c>
      <c r="AZ130" t="s">
        <v>764</v>
      </c>
      <c r="BA130" t="s">
        <v>753</v>
      </c>
      <c r="BB130" t="s">
        <v>753</v>
      </c>
      <c r="BC130" t="s">
        <v>753</v>
      </c>
      <c r="BD130" t="s">
        <v>753</v>
      </c>
    </row>
    <row r="131" spans="1:56" x14ac:dyDescent="0.25">
      <c r="A131" t="s">
        <v>190</v>
      </c>
      <c r="B131">
        <v>462</v>
      </c>
      <c r="C131">
        <v>1</v>
      </c>
      <c r="D131" t="s">
        <v>975</v>
      </c>
      <c r="E131">
        <v>740</v>
      </c>
      <c r="F131">
        <v>5</v>
      </c>
      <c r="G131">
        <v>9</v>
      </c>
      <c r="H131">
        <v>1.21</v>
      </c>
      <c r="I131">
        <v>2.1</v>
      </c>
      <c r="J131" t="s">
        <v>753</v>
      </c>
      <c r="K131" t="s">
        <v>760</v>
      </c>
      <c r="L131" t="s">
        <v>760</v>
      </c>
      <c r="M131" t="s">
        <v>738</v>
      </c>
      <c r="N131" t="s">
        <v>753</v>
      </c>
      <c r="O131" t="s">
        <v>2352</v>
      </c>
      <c r="P131" t="s">
        <v>753</v>
      </c>
      <c r="Q131" t="s">
        <v>753</v>
      </c>
      <c r="R131" t="s">
        <v>753</v>
      </c>
      <c r="S131" t="s">
        <v>753</v>
      </c>
      <c r="T131" t="s">
        <v>753</v>
      </c>
      <c r="U131">
        <v>0</v>
      </c>
      <c r="V131" t="s">
        <v>753</v>
      </c>
      <c r="W131" t="s">
        <v>753</v>
      </c>
      <c r="X131">
        <v>0</v>
      </c>
      <c r="Y131" t="s">
        <v>753</v>
      </c>
      <c r="Z131" t="s">
        <v>760</v>
      </c>
      <c r="AA131" t="s">
        <v>753</v>
      </c>
      <c r="AB131" t="s">
        <v>764</v>
      </c>
      <c r="AC131">
        <v>0.66090000000000004</v>
      </c>
      <c r="AD131">
        <v>49.276299999999999</v>
      </c>
      <c r="AE131" t="s">
        <v>1477</v>
      </c>
      <c r="AF131">
        <v>3150</v>
      </c>
      <c r="AG131">
        <v>0</v>
      </c>
      <c r="AH131">
        <v>0</v>
      </c>
      <c r="AI131">
        <v>0</v>
      </c>
      <c r="AJ131" t="s">
        <v>1264</v>
      </c>
      <c r="AK131">
        <v>2100348</v>
      </c>
      <c r="AL131">
        <v>21001561</v>
      </c>
      <c r="AM131">
        <v>21000395</v>
      </c>
      <c r="AN131">
        <v>534876</v>
      </c>
      <c r="AO131">
        <v>6212844</v>
      </c>
      <c r="AP131">
        <v>534876</v>
      </c>
      <c r="AQ131">
        <v>6212844</v>
      </c>
      <c r="AR131" t="s">
        <v>758</v>
      </c>
      <c r="AS131">
        <v>0</v>
      </c>
      <c r="AT131">
        <v>0.95279999999999998</v>
      </c>
      <c r="AU131" t="s">
        <v>755</v>
      </c>
      <c r="AV131">
        <v>0.05</v>
      </c>
      <c r="AW131" t="s">
        <v>755</v>
      </c>
      <c r="AX131">
        <v>85.968299999999999</v>
      </c>
      <c r="AY131" t="s">
        <v>753</v>
      </c>
      <c r="AZ131" t="s">
        <v>764</v>
      </c>
      <c r="BA131" t="s">
        <v>753</v>
      </c>
      <c r="BB131" t="s">
        <v>753</v>
      </c>
      <c r="BC131" t="s">
        <v>753</v>
      </c>
      <c r="BD131" t="s">
        <v>753</v>
      </c>
    </row>
    <row r="132" spans="1:56" x14ac:dyDescent="0.25">
      <c r="A132" t="s">
        <v>404</v>
      </c>
      <c r="B132">
        <v>841</v>
      </c>
      <c r="C132">
        <v>2</v>
      </c>
      <c r="D132" t="s">
        <v>1541</v>
      </c>
      <c r="E132">
        <v>329</v>
      </c>
      <c r="F132">
        <v>6.5</v>
      </c>
      <c r="G132">
        <v>13</v>
      </c>
      <c r="H132">
        <v>0.84</v>
      </c>
      <c r="I132">
        <v>1.8</v>
      </c>
      <c r="J132" t="s">
        <v>753</v>
      </c>
      <c r="K132" t="s">
        <v>760</v>
      </c>
      <c r="L132" t="s">
        <v>760</v>
      </c>
      <c r="M132" t="s">
        <v>738</v>
      </c>
      <c r="N132" t="s">
        <v>760</v>
      </c>
      <c r="O132" t="s">
        <v>2352</v>
      </c>
      <c r="P132" t="s">
        <v>753</v>
      </c>
      <c r="Q132" t="s">
        <v>753</v>
      </c>
      <c r="R132" t="s">
        <v>753</v>
      </c>
      <c r="S132" t="s">
        <v>753</v>
      </c>
      <c r="T132" t="s">
        <v>753</v>
      </c>
      <c r="U132">
        <v>0</v>
      </c>
      <c r="V132" t="s">
        <v>753</v>
      </c>
      <c r="W132" t="s">
        <v>760</v>
      </c>
      <c r="X132">
        <v>0</v>
      </c>
      <c r="Y132" t="s">
        <v>753</v>
      </c>
      <c r="Z132">
        <v>0</v>
      </c>
      <c r="AA132" t="s">
        <v>753</v>
      </c>
      <c r="AB132">
        <v>0</v>
      </c>
      <c r="AC132">
        <v>2.7635000000000001</v>
      </c>
      <c r="AD132">
        <v>71.055899999999994</v>
      </c>
      <c r="AE132" t="s">
        <v>1477</v>
      </c>
      <c r="AF132">
        <v>0</v>
      </c>
      <c r="AG132">
        <v>0</v>
      </c>
      <c r="AH132">
        <v>0</v>
      </c>
      <c r="AI132">
        <v>0</v>
      </c>
      <c r="AJ132" t="s">
        <v>1607</v>
      </c>
      <c r="AK132">
        <v>5700203</v>
      </c>
      <c r="AL132">
        <v>57000998</v>
      </c>
      <c r="AM132">
        <v>57000997</v>
      </c>
      <c r="AN132">
        <v>636277</v>
      </c>
      <c r="AO132">
        <v>6180514</v>
      </c>
      <c r="AP132">
        <v>636277</v>
      </c>
      <c r="AQ132" t="s">
        <v>1608</v>
      </c>
      <c r="AR132" t="s">
        <v>758</v>
      </c>
      <c r="AS132" t="s">
        <v>753</v>
      </c>
      <c r="AT132">
        <v>2.9053</v>
      </c>
      <c r="AU132" t="s">
        <v>763</v>
      </c>
      <c r="AV132">
        <v>0.30709999999999998</v>
      </c>
      <c r="AW132" t="s">
        <v>763</v>
      </c>
      <c r="AX132">
        <v>115.69</v>
      </c>
      <c r="AY132" t="s">
        <v>753</v>
      </c>
      <c r="AZ132">
        <v>0</v>
      </c>
      <c r="BA132" t="s">
        <v>753</v>
      </c>
      <c r="BB132" t="s">
        <v>753</v>
      </c>
      <c r="BC132" t="s">
        <v>753</v>
      </c>
      <c r="BD132" t="s">
        <v>753</v>
      </c>
    </row>
    <row r="133" spans="1:56" x14ac:dyDescent="0.25">
      <c r="A133" t="s">
        <v>2088</v>
      </c>
      <c r="B133">
        <v>11203</v>
      </c>
      <c r="C133">
        <v>1</v>
      </c>
      <c r="D133" t="s">
        <v>917</v>
      </c>
      <c r="E133">
        <v>480</v>
      </c>
      <c r="F133">
        <v>138.5</v>
      </c>
      <c r="G133">
        <v>17</v>
      </c>
      <c r="H133" t="s">
        <v>1477</v>
      </c>
      <c r="I133" t="s">
        <v>1477</v>
      </c>
      <c r="J133" t="s">
        <v>753</v>
      </c>
      <c r="K133" t="s">
        <v>1477</v>
      </c>
      <c r="L133" t="s">
        <v>1477</v>
      </c>
      <c r="M133">
        <v>0</v>
      </c>
      <c r="N133">
        <v>0</v>
      </c>
      <c r="O133" t="s">
        <v>2352</v>
      </c>
      <c r="P133" t="s">
        <v>753</v>
      </c>
      <c r="Q133">
        <v>0</v>
      </c>
      <c r="R133" t="s">
        <v>753</v>
      </c>
      <c r="S133">
        <v>0</v>
      </c>
      <c r="T133" t="s">
        <v>753</v>
      </c>
      <c r="U133">
        <v>0</v>
      </c>
      <c r="V133" t="s">
        <v>753</v>
      </c>
      <c r="W133">
        <v>0</v>
      </c>
      <c r="X133">
        <v>0</v>
      </c>
      <c r="Y133" t="s">
        <v>753</v>
      </c>
      <c r="Z133">
        <v>0</v>
      </c>
      <c r="AA133" t="s">
        <v>753</v>
      </c>
      <c r="AB133">
        <v>0</v>
      </c>
      <c r="AC133" t="s">
        <v>1477</v>
      </c>
      <c r="AD133" t="s">
        <v>1477</v>
      </c>
      <c r="AE133" t="s">
        <v>1477</v>
      </c>
      <c r="AF133">
        <v>0</v>
      </c>
      <c r="AG133">
        <v>108</v>
      </c>
      <c r="AH133">
        <v>92</v>
      </c>
      <c r="AI133">
        <v>76</v>
      </c>
      <c r="AJ133" t="s">
        <v>1138</v>
      </c>
      <c r="AK133" t="s">
        <v>1138</v>
      </c>
      <c r="AL133" t="s">
        <v>1138</v>
      </c>
      <c r="AM133" t="s">
        <v>1138</v>
      </c>
      <c r="AN133">
        <v>99</v>
      </c>
      <c r="AO133">
        <v>99</v>
      </c>
      <c r="AP133">
        <v>99</v>
      </c>
      <c r="AQ133">
        <v>99</v>
      </c>
      <c r="AR133" t="s">
        <v>1744</v>
      </c>
      <c r="AS133">
        <v>0</v>
      </c>
      <c r="AT133" t="s">
        <v>1477</v>
      </c>
      <c r="AU133">
        <v>0</v>
      </c>
      <c r="AV133" t="s">
        <v>1477</v>
      </c>
      <c r="AW133">
        <v>0</v>
      </c>
      <c r="AX133" t="s">
        <v>1477</v>
      </c>
      <c r="AY133">
        <v>0</v>
      </c>
      <c r="AZ133">
        <v>0</v>
      </c>
      <c r="BA133" t="s">
        <v>753</v>
      </c>
      <c r="BB133" t="s">
        <v>753</v>
      </c>
      <c r="BC133" t="s">
        <v>753</v>
      </c>
      <c r="BD133" t="s">
        <v>753</v>
      </c>
    </row>
    <row r="134" spans="1:56" x14ac:dyDescent="0.25">
      <c r="A134" t="s">
        <v>275</v>
      </c>
      <c r="B134">
        <v>595</v>
      </c>
      <c r="C134">
        <v>1</v>
      </c>
      <c r="D134" t="s">
        <v>941</v>
      </c>
      <c r="E134">
        <v>756</v>
      </c>
      <c r="F134">
        <v>10.5</v>
      </c>
      <c r="G134">
        <v>9</v>
      </c>
      <c r="H134">
        <v>2.0499999999999998</v>
      </c>
      <c r="I134">
        <v>3.5</v>
      </c>
      <c r="J134" t="s">
        <v>753</v>
      </c>
      <c r="K134" t="s">
        <v>753</v>
      </c>
      <c r="L134" t="s">
        <v>762</v>
      </c>
      <c r="M134" t="s">
        <v>754</v>
      </c>
      <c r="N134" t="s">
        <v>762</v>
      </c>
      <c r="O134" t="s">
        <v>753</v>
      </c>
      <c r="P134" t="s">
        <v>753</v>
      </c>
      <c r="Q134" t="s">
        <v>762</v>
      </c>
      <c r="R134" t="s">
        <v>753</v>
      </c>
      <c r="S134" t="s">
        <v>753</v>
      </c>
      <c r="T134" t="s">
        <v>753</v>
      </c>
      <c r="U134" t="s">
        <v>753</v>
      </c>
      <c r="V134" t="s">
        <v>753</v>
      </c>
      <c r="W134" t="s">
        <v>753</v>
      </c>
      <c r="X134">
        <v>0</v>
      </c>
      <c r="Y134" t="s">
        <v>753</v>
      </c>
      <c r="Z134" t="s">
        <v>755</v>
      </c>
      <c r="AA134" t="s">
        <v>753</v>
      </c>
      <c r="AB134" t="s">
        <v>764</v>
      </c>
      <c r="AC134">
        <v>1.8059000000000001</v>
      </c>
      <c r="AD134">
        <v>10.5</v>
      </c>
      <c r="AE134">
        <v>0.1</v>
      </c>
      <c r="AF134">
        <v>3150</v>
      </c>
      <c r="AG134">
        <v>0</v>
      </c>
      <c r="AH134">
        <v>0</v>
      </c>
      <c r="AI134">
        <v>0</v>
      </c>
      <c r="AJ134" t="s">
        <v>1391</v>
      </c>
      <c r="AK134">
        <v>2500076</v>
      </c>
      <c r="AL134">
        <v>25000677</v>
      </c>
      <c r="AM134">
        <v>25000149</v>
      </c>
      <c r="AN134">
        <v>518719</v>
      </c>
      <c r="AO134">
        <v>6199593</v>
      </c>
      <c r="AP134">
        <v>518694</v>
      </c>
      <c r="AQ134">
        <v>6199542</v>
      </c>
      <c r="AR134" t="s">
        <v>758</v>
      </c>
      <c r="AS134" t="s">
        <v>753</v>
      </c>
      <c r="AT134">
        <v>0.66069999999999995</v>
      </c>
      <c r="AU134" t="s">
        <v>755</v>
      </c>
      <c r="AV134">
        <v>7.1900000000000006E-2</v>
      </c>
      <c r="AW134" t="s">
        <v>753</v>
      </c>
      <c r="AX134">
        <v>114.5645</v>
      </c>
      <c r="AY134" t="s">
        <v>753</v>
      </c>
      <c r="AZ134" t="s">
        <v>764</v>
      </c>
      <c r="BA134" t="s">
        <v>753</v>
      </c>
      <c r="BB134" t="s">
        <v>753</v>
      </c>
      <c r="BC134" t="s">
        <v>753</v>
      </c>
      <c r="BD134" t="s">
        <v>753</v>
      </c>
    </row>
    <row r="135" spans="1:56" x14ac:dyDescent="0.25">
      <c r="A135" t="s">
        <v>2159</v>
      </c>
      <c r="B135">
        <v>1231</v>
      </c>
      <c r="C135">
        <v>1</v>
      </c>
      <c r="D135" t="s">
        <v>998</v>
      </c>
      <c r="E135">
        <v>773</v>
      </c>
      <c r="F135">
        <v>41.2</v>
      </c>
      <c r="G135">
        <v>17</v>
      </c>
      <c r="H135">
        <v>0.5</v>
      </c>
      <c r="J135" t="s">
        <v>860</v>
      </c>
      <c r="K135" t="s">
        <v>1477</v>
      </c>
      <c r="L135" t="s">
        <v>1477</v>
      </c>
      <c r="M135">
        <v>0</v>
      </c>
      <c r="O135" t="s">
        <v>2352</v>
      </c>
      <c r="P135" t="s">
        <v>860</v>
      </c>
      <c r="Q135">
        <v>0</v>
      </c>
      <c r="R135" t="s">
        <v>860</v>
      </c>
      <c r="S135">
        <v>0</v>
      </c>
      <c r="T135" t="s">
        <v>860</v>
      </c>
      <c r="U135">
        <v>0</v>
      </c>
      <c r="V135" t="s">
        <v>860</v>
      </c>
      <c r="W135">
        <v>0</v>
      </c>
      <c r="X135">
        <v>0</v>
      </c>
      <c r="Y135" t="s">
        <v>860</v>
      </c>
      <c r="Z135">
        <v>0</v>
      </c>
      <c r="AA135" t="s">
        <v>860</v>
      </c>
      <c r="AR135" t="s">
        <v>1744</v>
      </c>
      <c r="AU135">
        <v>0</v>
      </c>
      <c r="AW135">
        <v>0</v>
      </c>
      <c r="AY135">
        <v>0</v>
      </c>
      <c r="BA135" t="s">
        <v>860</v>
      </c>
      <c r="BB135" t="s">
        <v>860</v>
      </c>
      <c r="BC135" t="s">
        <v>860</v>
      </c>
      <c r="BD135" t="s">
        <v>860</v>
      </c>
    </row>
    <row r="136" spans="1:56" x14ac:dyDescent="0.25">
      <c r="A136" t="s">
        <v>806</v>
      </c>
      <c r="B136">
        <v>35</v>
      </c>
      <c r="C136">
        <v>1</v>
      </c>
      <c r="D136" t="s">
        <v>801</v>
      </c>
      <c r="E136">
        <v>550</v>
      </c>
      <c r="F136">
        <v>16.3</v>
      </c>
      <c r="G136">
        <v>15</v>
      </c>
      <c r="H136">
        <v>0.2</v>
      </c>
      <c r="I136">
        <v>0.4</v>
      </c>
      <c r="J136" t="s">
        <v>753</v>
      </c>
      <c r="K136" t="s">
        <v>787</v>
      </c>
      <c r="L136" t="s">
        <v>787</v>
      </c>
      <c r="M136" t="s">
        <v>738</v>
      </c>
      <c r="N136" t="s">
        <v>787</v>
      </c>
      <c r="O136" t="s">
        <v>2352</v>
      </c>
      <c r="P136" t="s">
        <v>753</v>
      </c>
      <c r="Q136">
        <v>0</v>
      </c>
      <c r="R136" t="s">
        <v>753</v>
      </c>
      <c r="S136">
        <v>0</v>
      </c>
      <c r="T136" t="s">
        <v>753</v>
      </c>
      <c r="U136">
        <v>0</v>
      </c>
      <c r="V136" t="s">
        <v>753</v>
      </c>
      <c r="W136" t="s">
        <v>787</v>
      </c>
      <c r="X136">
        <v>0</v>
      </c>
      <c r="Y136" t="s">
        <v>753</v>
      </c>
      <c r="Z136">
        <v>0</v>
      </c>
      <c r="AA136" t="s">
        <v>753</v>
      </c>
      <c r="AB136">
        <v>0</v>
      </c>
      <c r="AC136">
        <v>3.077</v>
      </c>
      <c r="AD136">
        <v>96.299300000000002</v>
      </c>
      <c r="AE136">
        <v>7.9076000000000004</v>
      </c>
      <c r="AF136">
        <v>1150</v>
      </c>
      <c r="AG136">
        <v>89</v>
      </c>
      <c r="AH136">
        <v>78</v>
      </c>
      <c r="AI136">
        <v>65</v>
      </c>
      <c r="AJ136" t="s">
        <v>807</v>
      </c>
      <c r="AK136">
        <v>4000051</v>
      </c>
      <c r="AL136">
        <v>40000188</v>
      </c>
      <c r="AM136">
        <v>40000187</v>
      </c>
      <c r="AN136">
        <v>467390</v>
      </c>
      <c r="AO136">
        <v>6108166</v>
      </c>
      <c r="AP136">
        <v>467390</v>
      </c>
      <c r="AQ136">
        <v>6108166</v>
      </c>
      <c r="AR136" t="s">
        <v>758</v>
      </c>
      <c r="AS136" t="s">
        <v>762</v>
      </c>
      <c r="AT136">
        <v>3.1438000000000001</v>
      </c>
      <c r="AU136" t="s">
        <v>763</v>
      </c>
      <c r="AV136">
        <v>0.64800000000000002</v>
      </c>
      <c r="AW136" t="s">
        <v>763</v>
      </c>
      <c r="AX136">
        <v>130.6345</v>
      </c>
      <c r="AY136" t="s">
        <v>753</v>
      </c>
      <c r="AZ136">
        <v>0</v>
      </c>
      <c r="BA136" t="s">
        <v>753</v>
      </c>
      <c r="BB136" t="s">
        <v>753</v>
      </c>
      <c r="BC136" t="s">
        <v>753</v>
      </c>
      <c r="BD136" t="s">
        <v>753</v>
      </c>
    </row>
    <row r="137" spans="1:56" x14ac:dyDescent="0.25">
      <c r="A137" t="s">
        <v>324</v>
      </c>
      <c r="B137">
        <v>694</v>
      </c>
      <c r="C137">
        <v>2</v>
      </c>
      <c r="D137" t="s">
        <v>1495</v>
      </c>
      <c r="E137">
        <v>250</v>
      </c>
      <c r="F137">
        <v>12.4</v>
      </c>
      <c r="G137">
        <v>15</v>
      </c>
      <c r="H137">
        <v>0.5</v>
      </c>
      <c r="I137">
        <v>1</v>
      </c>
      <c r="J137" t="s">
        <v>753</v>
      </c>
      <c r="K137" t="s">
        <v>787</v>
      </c>
      <c r="L137" t="s">
        <v>787</v>
      </c>
      <c r="M137" t="s">
        <v>738</v>
      </c>
      <c r="N137" t="s">
        <v>787</v>
      </c>
      <c r="O137" t="s">
        <v>2352</v>
      </c>
      <c r="P137" t="s">
        <v>753</v>
      </c>
      <c r="Q137">
        <v>0</v>
      </c>
      <c r="R137" t="s">
        <v>753</v>
      </c>
      <c r="S137">
        <v>0</v>
      </c>
      <c r="T137" t="s">
        <v>753</v>
      </c>
      <c r="U137">
        <v>0</v>
      </c>
      <c r="V137" t="s">
        <v>753</v>
      </c>
      <c r="W137" t="s">
        <v>787</v>
      </c>
      <c r="X137">
        <v>0</v>
      </c>
      <c r="Y137" t="s">
        <v>753</v>
      </c>
      <c r="Z137">
        <v>0</v>
      </c>
      <c r="AA137" t="s">
        <v>753</v>
      </c>
      <c r="AB137">
        <v>0</v>
      </c>
      <c r="AC137">
        <v>8.3701000000000008</v>
      </c>
      <c r="AD137">
        <v>82.194100000000006</v>
      </c>
      <c r="AE137">
        <v>6.5697000000000001</v>
      </c>
      <c r="AF137">
        <v>1150</v>
      </c>
      <c r="AG137">
        <v>136</v>
      </c>
      <c r="AH137">
        <v>120</v>
      </c>
      <c r="AI137">
        <v>105</v>
      </c>
      <c r="AJ137" t="s">
        <v>1505</v>
      </c>
      <c r="AK137">
        <v>5200145</v>
      </c>
      <c r="AL137">
        <v>52000287</v>
      </c>
      <c r="AM137">
        <v>52000286</v>
      </c>
      <c r="AN137">
        <v>693405</v>
      </c>
      <c r="AO137">
        <v>6180564</v>
      </c>
      <c r="AP137">
        <v>693405</v>
      </c>
      <c r="AQ137">
        <v>6180564</v>
      </c>
      <c r="AR137" t="s">
        <v>758</v>
      </c>
      <c r="AS137" t="s">
        <v>762</v>
      </c>
      <c r="AT137">
        <v>6.2042999999999999</v>
      </c>
      <c r="AU137" t="s">
        <v>763</v>
      </c>
      <c r="AV137">
        <v>2.9382000000000001</v>
      </c>
      <c r="AW137" t="s">
        <v>763</v>
      </c>
      <c r="AX137">
        <v>98.062200000000004</v>
      </c>
      <c r="AY137" t="s">
        <v>753</v>
      </c>
      <c r="AZ137">
        <v>0</v>
      </c>
      <c r="BA137" t="s">
        <v>753</v>
      </c>
      <c r="BB137" t="s">
        <v>753</v>
      </c>
      <c r="BC137" t="s">
        <v>753</v>
      </c>
      <c r="BD137" t="s">
        <v>753</v>
      </c>
    </row>
    <row r="138" spans="1:56" x14ac:dyDescent="0.25">
      <c r="A138" t="s">
        <v>2114</v>
      </c>
      <c r="B138">
        <v>11503</v>
      </c>
      <c r="C138">
        <v>1</v>
      </c>
      <c r="D138" t="s">
        <v>979</v>
      </c>
      <c r="E138">
        <v>479</v>
      </c>
      <c r="F138">
        <v>5.8</v>
      </c>
      <c r="G138">
        <v>17</v>
      </c>
      <c r="H138" t="s">
        <v>1477</v>
      </c>
      <c r="I138" t="s">
        <v>1477</v>
      </c>
      <c r="J138" t="s">
        <v>753</v>
      </c>
      <c r="K138" t="s">
        <v>1477</v>
      </c>
      <c r="L138" t="s">
        <v>1477</v>
      </c>
      <c r="M138">
        <v>0</v>
      </c>
      <c r="N138">
        <v>0</v>
      </c>
      <c r="O138" t="s">
        <v>2352</v>
      </c>
      <c r="P138" t="s">
        <v>753</v>
      </c>
      <c r="Q138">
        <v>0</v>
      </c>
      <c r="R138" t="s">
        <v>753</v>
      </c>
      <c r="S138">
        <v>0</v>
      </c>
      <c r="T138" t="s">
        <v>753</v>
      </c>
      <c r="U138">
        <v>0</v>
      </c>
      <c r="V138" t="s">
        <v>753</v>
      </c>
      <c r="W138">
        <v>0</v>
      </c>
      <c r="X138">
        <v>0</v>
      </c>
      <c r="Y138" t="s">
        <v>753</v>
      </c>
      <c r="Z138">
        <v>0</v>
      </c>
      <c r="AA138" t="s">
        <v>753</v>
      </c>
      <c r="AB138">
        <v>0</v>
      </c>
      <c r="AC138" t="s">
        <v>1477</v>
      </c>
      <c r="AD138" t="s">
        <v>1477</v>
      </c>
      <c r="AE138" t="s">
        <v>1477</v>
      </c>
      <c r="AF138">
        <v>0</v>
      </c>
      <c r="AG138">
        <v>0</v>
      </c>
      <c r="AH138">
        <v>0</v>
      </c>
      <c r="AI138">
        <v>0</v>
      </c>
      <c r="AJ138" t="s">
        <v>1138</v>
      </c>
      <c r="AK138" t="s">
        <v>1138</v>
      </c>
      <c r="AL138" t="s">
        <v>1138</v>
      </c>
      <c r="AM138" t="s">
        <v>1138</v>
      </c>
      <c r="AN138">
        <v>99</v>
      </c>
      <c r="AO138">
        <v>99</v>
      </c>
      <c r="AP138">
        <v>99</v>
      </c>
      <c r="AQ138">
        <v>99</v>
      </c>
      <c r="AR138" t="s">
        <v>1744</v>
      </c>
      <c r="AS138">
        <v>0</v>
      </c>
      <c r="AT138" t="s">
        <v>1477</v>
      </c>
      <c r="AU138">
        <v>0</v>
      </c>
      <c r="AV138" t="s">
        <v>1477</v>
      </c>
      <c r="AW138">
        <v>0</v>
      </c>
      <c r="AX138" t="s">
        <v>1477</v>
      </c>
      <c r="AY138">
        <v>0</v>
      </c>
      <c r="AZ138">
        <v>0</v>
      </c>
      <c r="BA138" t="s">
        <v>753</v>
      </c>
      <c r="BB138" t="s">
        <v>753</v>
      </c>
      <c r="BC138" t="s">
        <v>753</v>
      </c>
      <c r="BD138" t="s">
        <v>753</v>
      </c>
    </row>
    <row r="139" spans="1:56" x14ac:dyDescent="0.25">
      <c r="A139" t="s">
        <v>360</v>
      </c>
      <c r="B139">
        <v>751</v>
      </c>
      <c r="C139">
        <v>2</v>
      </c>
      <c r="D139" t="s">
        <v>1488</v>
      </c>
      <c r="E139">
        <v>210</v>
      </c>
      <c r="F139">
        <v>1737.7</v>
      </c>
      <c r="G139">
        <v>10</v>
      </c>
      <c r="H139">
        <v>13.4</v>
      </c>
      <c r="I139">
        <v>22.3</v>
      </c>
      <c r="J139" t="s">
        <v>753</v>
      </c>
      <c r="K139" t="s">
        <v>762</v>
      </c>
      <c r="L139" t="s">
        <v>762</v>
      </c>
      <c r="M139" t="s">
        <v>738</v>
      </c>
      <c r="N139" t="s">
        <v>755</v>
      </c>
      <c r="O139" t="s">
        <v>762</v>
      </c>
      <c r="P139" t="s">
        <v>753</v>
      </c>
      <c r="Q139" t="s">
        <v>753</v>
      </c>
      <c r="R139" t="s">
        <v>753</v>
      </c>
      <c r="S139" t="s">
        <v>753</v>
      </c>
      <c r="T139" t="s">
        <v>753</v>
      </c>
      <c r="U139" t="s">
        <v>753</v>
      </c>
      <c r="V139" t="s">
        <v>753</v>
      </c>
      <c r="W139" t="s">
        <v>753</v>
      </c>
      <c r="X139" t="s">
        <v>762</v>
      </c>
      <c r="Y139" t="s">
        <v>753</v>
      </c>
      <c r="Z139" t="s">
        <v>753</v>
      </c>
      <c r="AA139" t="s">
        <v>753</v>
      </c>
      <c r="AB139" t="s">
        <v>764</v>
      </c>
      <c r="AC139">
        <v>2.2709999999999999</v>
      </c>
      <c r="AD139">
        <v>6.0815999999999999</v>
      </c>
      <c r="AE139" t="s">
        <v>1477</v>
      </c>
      <c r="AF139">
        <v>3140</v>
      </c>
      <c r="AG139">
        <v>133</v>
      </c>
      <c r="AH139">
        <v>190</v>
      </c>
      <c r="AI139">
        <v>108</v>
      </c>
      <c r="AJ139" t="s">
        <v>1548</v>
      </c>
      <c r="AK139">
        <v>4800002</v>
      </c>
      <c r="AL139">
        <v>48000020</v>
      </c>
      <c r="AM139">
        <v>48000002</v>
      </c>
      <c r="AN139">
        <v>711305</v>
      </c>
      <c r="AO139">
        <v>6213072</v>
      </c>
      <c r="AP139">
        <v>711305</v>
      </c>
      <c r="AQ139">
        <v>6213072</v>
      </c>
      <c r="AR139" t="s">
        <v>758</v>
      </c>
      <c r="AS139" t="s">
        <v>755</v>
      </c>
      <c r="AT139">
        <v>0.58640000000000003</v>
      </c>
      <c r="AU139" t="s">
        <v>755</v>
      </c>
      <c r="AV139">
        <v>6.6100000000000006E-2</v>
      </c>
      <c r="AW139" t="s">
        <v>763</v>
      </c>
      <c r="AX139">
        <v>106.6497</v>
      </c>
      <c r="AY139" t="s">
        <v>753</v>
      </c>
      <c r="AZ139" t="s">
        <v>764</v>
      </c>
      <c r="BA139" t="s">
        <v>753</v>
      </c>
      <c r="BB139" t="s">
        <v>753</v>
      </c>
      <c r="BC139" t="s">
        <v>753</v>
      </c>
      <c r="BD139" t="s">
        <v>753</v>
      </c>
    </row>
    <row r="140" spans="1:56" x14ac:dyDescent="0.25">
      <c r="A140" t="s">
        <v>1015</v>
      </c>
      <c r="B140">
        <v>263</v>
      </c>
      <c r="C140">
        <v>1</v>
      </c>
      <c r="D140" t="s">
        <v>998</v>
      </c>
      <c r="E140">
        <v>840</v>
      </c>
      <c r="F140">
        <v>6.6</v>
      </c>
      <c r="G140">
        <v>5</v>
      </c>
      <c r="H140">
        <v>1.56</v>
      </c>
      <c r="I140">
        <v>4.4000000000000004</v>
      </c>
      <c r="J140" t="s">
        <v>753</v>
      </c>
      <c r="K140" t="s">
        <v>787</v>
      </c>
      <c r="L140" t="s">
        <v>787</v>
      </c>
      <c r="M140" t="s">
        <v>738</v>
      </c>
      <c r="N140" t="s">
        <v>787</v>
      </c>
      <c r="O140" t="s">
        <v>2352</v>
      </c>
      <c r="P140" t="s">
        <v>753</v>
      </c>
      <c r="Q140" t="s">
        <v>787</v>
      </c>
      <c r="R140" t="s">
        <v>753</v>
      </c>
      <c r="S140" t="s">
        <v>787</v>
      </c>
      <c r="T140" t="s">
        <v>753</v>
      </c>
      <c r="U140" t="s">
        <v>762</v>
      </c>
      <c r="V140" t="s">
        <v>753</v>
      </c>
      <c r="W140" t="s">
        <v>762</v>
      </c>
      <c r="X140">
        <v>0</v>
      </c>
      <c r="Y140" t="s">
        <v>753</v>
      </c>
      <c r="Z140">
        <v>0</v>
      </c>
      <c r="AA140" t="s">
        <v>753</v>
      </c>
      <c r="AB140">
        <v>0</v>
      </c>
      <c r="AC140">
        <v>2.4899999999999999E-2</v>
      </c>
      <c r="AD140">
        <v>586.05259999999998</v>
      </c>
      <c r="AE140">
        <v>0</v>
      </c>
      <c r="AF140">
        <v>3160</v>
      </c>
      <c r="AG140">
        <v>18</v>
      </c>
      <c r="AH140">
        <v>20</v>
      </c>
      <c r="AI140">
        <v>4</v>
      </c>
      <c r="AJ140" t="s">
        <v>1016</v>
      </c>
      <c r="AK140">
        <v>1400011</v>
      </c>
      <c r="AL140">
        <v>14000043</v>
      </c>
      <c r="AM140">
        <v>14000030</v>
      </c>
      <c r="AN140">
        <v>555948</v>
      </c>
      <c r="AO140">
        <v>6299623</v>
      </c>
      <c r="AP140">
        <v>555948</v>
      </c>
      <c r="AQ140">
        <v>6299623</v>
      </c>
      <c r="AR140" t="s">
        <v>758</v>
      </c>
      <c r="AS140" t="s">
        <v>762</v>
      </c>
      <c r="AT140">
        <v>1.7921</v>
      </c>
      <c r="AU140" t="s">
        <v>763</v>
      </c>
      <c r="AV140">
        <v>8.5199999999999998E-2</v>
      </c>
      <c r="AW140" t="s">
        <v>763</v>
      </c>
      <c r="AX140">
        <v>86.762</v>
      </c>
      <c r="AY140" t="s">
        <v>753</v>
      </c>
      <c r="AZ140">
        <v>0</v>
      </c>
      <c r="BA140" t="s">
        <v>753</v>
      </c>
      <c r="BB140" t="s">
        <v>753</v>
      </c>
      <c r="BC140" t="s">
        <v>753</v>
      </c>
      <c r="BD140" t="s">
        <v>753</v>
      </c>
    </row>
    <row r="141" spans="1:56" x14ac:dyDescent="0.25">
      <c r="A141" t="s">
        <v>305</v>
      </c>
      <c r="B141">
        <v>663</v>
      </c>
      <c r="C141">
        <v>2</v>
      </c>
      <c r="D141" t="s">
        <v>1467</v>
      </c>
      <c r="E141">
        <v>326</v>
      </c>
      <c r="F141">
        <v>8.6999999999999993</v>
      </c>
      <c r="G141">
        <v>11</v>
      </c>
      <c r="H141">
        <v>0.4</v>
      </c>
      <c r="I141">
        <v>0.8</v>
      </c>
      <c r="J141" t="s">
        <v>753</v>
      </c>
      <c r="K141" t="s">
        <v>762</v>
      </c>
      <c r="L141" t="s">
        <v>762</v>
      </c>
      <c r="M141" t="s">
        <v>738</v>
      </c>
      <c r="N141" t="s">
        <v>762</v>
      </c>
      <c r="O141" t="s">
        <v>2352</v>
      </c>
      <c r="P141" t="s">
        <v>753</v>
      </c>
      <c r="Q141">
        <v>0</v>
      </c>
      <c r="R141" t="s">
        <v>753</v>
      </c>
      <c r="S141">
        <v>0</v>
      </c>
      <c r="T141" t="s">
        <v>753</v>
      </c>
      <c r="U141">
        <v>0</v>
      </c>
      <c r="V141" t="s">
        <v>753</v>
      </c>
      <c r="W141" t="s">
        <v>762</v>
      </c>
      <c r="X141">
        <v>0</v>
      </c>
      <c r="Y141" t="s">
        <v>753</v>
      </c>
      <c r="Z141">
        <v>0</v>
      </c>
      <c r="AA141" t="s">
        <v>753</v>
      </c>
      <c r="AB141">
        <v>0</v>
      </c>
      <c r="AC141">
        <v>3.6679500000000003</v>
      </c>
      <c r="AD141">
        <v>25.626650000000001</v>
      </c>
      <c r="AE141">
        <v>3.7904499999999999</v>
      </c>
      <c r="AF141">
        <v>1150</v>
      </c>
      <c r="AG141">
        <v>154</v>
      </c>
      <c r="AH141">
        <v>135</v>
      </c>
      <c r="AI141">
        <v>99</v>
      </c>
      <c r="AJ141" t="s">
        <v>1473</v>
      </c>
      <c r="AK141">
        <v>5100078</v>
      </c>
      <c r="AL141">
        <v>51000136</v>
      </c>
      <c r="AM141">
        <v>51000135</v>
      </c>
      <c r="AN141">
        <v>639230</v>
      </c>
      <c r="AO141">
        <v>6177830</v>
      </c>
      <c r="AP141">
        <v>639230</v>
      </c>
      <c r="AQ141">
        <v>6177830</v>
      </c>
      <c r="AR141" t="s">
        <v>758</v>
      </c>
      <c r="AS141" t="s">
        <v>753</v>
      </c>
      <c r="AT141">
        <v>1.4400999999999999</v>
      </c>
      <c r="AU141" t="s">
        <v>763</v>
      </c>
      <c r="AV141">
        <v>5.74E-2</v>
      </c>
      <c r="AW141" t="s">
        <v>753</v>
      </c>
      <c r="AX141">
        <v>104.64475</v>
      </c>
      <c r="AY141" t="s">
        <v>753</v>
      </c>
      <c r="AZ141">
        <v>0</v>
      </c>
      <c r="BA141" t="s">
        <v>753</v>
      </c>
      <c r="BB141" t="s">
        <v>753</v>
      </c>
      <c r="BC141" t="s">
        <v>753</v>
      </c>
      <c r="BD141" t="s">
        <v>753</v>
      </c>
    </row>
    <row r="142" spans="1:56" x14ac:dyDescent="0.25">
      <c r="A142" t="s">
        <v>450</v>
      </c>
      <c r="B142">
        <v>920</v>
      </c>
      <c r="C142">
        <v>2</v>
      </c>
      <c r="D142" t="s">
        <v>1611</v>
      </c>
      <c r="E142">
        <v>390</v>
      </c>
      <c r="F142">
        <v>23</v>
      </c>
      <c r="G142">
        <v>11</v>
      </c>
      <c r="H142">
        <v>0.3</v>
      </c>
      <c r="I142">
        <v>0.6</v>
      </c>
      <c r="J142" t="s">
        <v>753</v>
      </c>
      <c r="K142" t="s">
        <v>760</v>
      </c>
      <c r="L142" t="s">
        <v>760</v>
      </c>
      <c r="M142" t="s">
        <v>738</v>
      </c>
      <c r="N142" t="s">
        <v>760</v>
      </c>
      <c r="O142" t="s">
        <v>2352</v>
      </c>
      <c r="P142" t="s">
        <v>753</v>
      </c>
      <c r="Q142">
        <v>0</v>
      </c>
      <c r="R142" t="s">
        <v>753</v>
      </c>
      <c r="S142">
        <v>0</v>
      </c>
      <c r="T142" t="s">
        <v>753</v>
      </c>
      <c r="U142">
        <v>0</v>
      </c>
      <c r="V142" t="s">
        <v>753</v>
      </c>
      <c r="W142" t="s">
        <v>760</v>
      </c>
      <c r="X142">
        <v>0</v>
      </c>
      <c r="Y142" t="s">
        <v>753</v>
      </c>
      <c r="Z142">
        <v>0</v>
      </c>
      <c r="AA142" t="s">
        <v>753</v>
      </c>
      <c r="AB142">
        <v>0</v>
      </c>
      <c r="AC142">
        <v>3.6977000000000002</v>
      </c>
      <c r="AD142">
        <v>35.555900000000001</v>
      </c>
      <c r="AE142">
        <v>2.4525000000000001</v>
      </c>
      <c r="AF142">
        <v>1150</v>
      </c>
      <c r="AG142">
        <v>168</v>
      </c>
      <c r="AH142">
        <v>147</v>
      </c>
      <c r="AI142">
        <v>89</v>
      </c>
      <c r="AJ142" t="s">
        <v>1669</v>
      </c>
      <c r="AK142">
        <v>6000012</v>
      </c>
      <c r="AL142" t="s">
        <v>1138</v>
      </c>
      <c r="AM142">
        <v>60000012</v>
      </c>
      <c r="AN142">
        <v>691392</v>
      </c>
      <c r="AO142">
        <v>6113485</v>
      </c>
      <c r="AP142">
        <v>691392</v>
      </c>
      <c r="AQ142">
        <v>6113485</v>
      </c>
      <c r="AR142" t="s">
        <v>758</v>
      </c>
      <c r="AS142" t="s">
        <v>753</v>
      </c>
      <c r="AT142" t="s">
        <v>1477</v>
      </c>
      <c r="AU142">
        <v>0</v>
      </c>
      <c r="AV142">
        <v>0</v>
      </c>
      <c r="AW142">
        <v>0</v>
      </c>
      <c r="AX142">
        <v>114.73909999999999</v>
      </c>
      <c r="AY142" t="s">
        <v>753</v>
      </c>
      <c r="AZ142">
        <v>0</v>
      </c>
      <c r="BA142" t="s">
        <v>753</v>
      </c>
      <c r="BB142" t="s">
        <v>753</v>
      </c>
      <c r="BC142" t="s">
        <v>753</v>
      </c>
      <c r="BD142" t="s">
        <v>753</v>
      </c>
    </row>
    <row r="143" spans="1:56" x14ac:dyDescent="0.25">
      <c r="A143" t="s">
        <v>31</v>
      </c>
      <c r="B143">
        <v>107</v>
      </c>
      <c r="C143">
        <v>1</v>
      </c>
      <c r="D143" t="s">
        <v>863</v>
      </c>
      <c r="E143">
        <v>540</v>
      </c>
      <c r="F143">
        <v>17</v>
      </c>
      <c r="G143">
        <v>11</v>
      </c>
      <c r="H143">
        <v>0.85</v>
      </c>
      <c r="I143">
        <v>1.5</v>
      </c>
      <c r="J143" t="s">
        <v>753</v>
      </c>
      <c r="K143" t="s">
        <v>755</v>
      </c>
      <c r="L143" t="s">
        <v>755</v>
      </c>
      <c r="M143" t="s">
        <v>754</v>
      </c>
      <c r="N143" t="s">
        <v>755</v>
      </c>
      <c r="O143" t="s">
        <v>2352</v>
      </c>
      <c r="P143" t="s">
        <v>753</v>
      </c>
      <c r="Q143">
        <v>0</v>
      </c>
      <c r="R143" t="s">
        <v>753</v>
      </c>
      <c r="S143">
        <v>0</v>
      </c>
      <c r="T143" t="s">
        <v>753</v>
      </c>
      <c r="U143">
        <v>0</v>
      </c>
      <c r="V143" t="s">
        <v>753</v>
      </c>
      <c r="W143" t="s">
        <v>755</v>
      </c>
      <c r="X143">
        <v>0</v>
      </c>
      <c r="Y143" t="s">
        <v>753</v>
      </c>
      <c r="Z143">
        <v>0</v>
      </c>
      <c r="AA143" t="s">
        <v>753</v>
      </c>
      <c r="AB143">
        <v>0</v>
      </c>
      <c r="AC143">
        <v>2.2736999999999998</v>
      </c>
      <c r="AD143">
        <v>12.746700000000001</v>
      </c>
      <c r="AE143">
        <v>17.0623</v>
      </c>
      <c r="AF143">
        <v>1150</v>
      </c>
      <c r="AG143">
        <v>0</v>
      </c>
      <c r="AH143">
        <v>0</v>
      </c>
      <c r="AI143">
        <v>0</v>
      </c>
      <c r="AJ143" t="s">
        <v>874</v>
      </c>
      <c r="AK143">
        <v>4100028</v>
      </c>
      <c r="AL143">
        <v>41000717</v>
      </c>
      <c r="AM143">
        <v>41000036</v>
      </c>
      <c r="AN143">
        <v>543530</v>
      </c>
      <c r="AO143">
        <v>6099176</v>
      </c>
      <c r="AP143">
        <v>543530</v>
      </c>
      <c r="AQ143">
        <v>6099176</v>
      </c>
      <c r="AR143" t="s">
        <v>758</v>
      </c>
      <c r="AS143">
        <v>0</v>
      </c>
      <c r="AT143">
        <v>0.67449999999999999</v>
      </c>
      <c r="AU143" t="s">
        <v>755</v>
      </c>
      <c r="AV143">
        <v>0.10009999999999999</v>
      </c>
      <c r="AW143" t="s">
        <v>753</v>
      </c>
      <c r="AX143">
        <v>96.492900000000006</v>
      </c>
      <c r="AY143" t="s">
        <v>753</v>
      </c>
      <c r="AZ143" t="s">
        <v>790</v>
      </c>
      <c r="BA143" t="s">
        <v>753</v>
      </c>
      <c r="BB143" t="s">
        <v>753</v>
      </c>
      <c r="BC143" t="s">
        <v>753</v>
      </c>
      <c r="BD143" t="s">
        <v>753</v>
      </c>
    </row>
    <row r="144" spans="1:56" x14ac:dyDescent="0.25">
      <c r="A144" t="s">
        <v>361</v>
      </c>
      <c r="B144">
        <v>752</v>
      </c>
      <c r="C144">
        <v>2</v>
      </c>
      <c r="D144" t="s">
        <v>1488</v>
      </c>
      <c r="E144">
        <v>190</v>
      </c>
      <c r="F144">
        <v>118.6</v>
      </c>
      <c r="G144">
        <v>10</v>
      </c>
      <c r="H144">
        <v>6.25</v>
      </c>
      <c r="I144">
        <v>14.7</v>
      </c>
      <c r="J144" t="s">
        <v>753</v>
      </c>
      <c r="K144" t="s">
        <v>760</v>
      </c>
      <c r="L144" t="s">
        <v>760</v>
      </c>
      <c r="M144" t="s">
        <v>738</v>
      </c>
      <c r="N144" t="s">
        <v>760</v>
      </c>
      <c r="O144" t="s">
        <v>762</v>
      </c>
      <c r="P144" t="s">
        <v>753</v>
      </c>
      <c r="Q144" t="s">
        <v>753</v>
      </c>
      <c r="R144" t="s">
        <v>753</v>
      </c>
      <c r="S144" t="s">
        <v>753</v>
      </c>
      <c r="T144" t="s">
        <v>753</v>
      </c>
      <c r="U144" t="s">
        <v>762</v>
      </c>
      <c r="V144" t="s">
        <v>753</v>
      </c>
      <c r="W144" t="s">
        <v>762</v>
      </c>
      <c r="X144">
        <v>0</v>
      </c>
      <c r="Y144" t="s">
        <v>753</v>
      </c>
      <c r="Z144" t="s">
        <v>760</v>
      </c>
      <c r="AA144" t="s">
        <v>753</v>
      </c>
      <c r="AB144" t="s">
        <v>764</v>
      </c>
      <c r="AC144">
        <v>2.6832500000000001</v>
      </c>
      <c r="AD144">
        <v>13.3169</v>
      </c>
      <c r="AE144">
        <v>0.1</v>
      </c>
      <c r="AF144">
        <v>3150</v>
      </c>
      <c r="AG144">
        <v>139</v>
      </c>
      <c r="AH144">
        <v>123</v>
      </c>
      <c r="AI144">
        <v>109</v>
      </c>
      <c r="AJ144" t="s">
        <v>1540</v>
      </c>
      <c r="AK144">
        <v>5000029</v>
      </c>
      <c r="AL144">
        <v>50000094</v>
      </c>
      <c r="AM144">
        <v>50000042</v>
      </c>
      <c r="AN144">
        <v>710835</v>
      </c>
      <c r="AO144">
        <v>6189267</v>
      </c>
      <c r="AP144">
        <v>711752</v>
      </c>
      <c r="AQ144">
        <v>6189559</v>
      </c>
      <c r="AR144" t="s">
        <v>758</v>
      </c>
      <c r="AS144" t="s">
        <v>753</v>
      </c>
      <c r="AT144">
        <v>0.7137</v>
      </c>
      <c r="AU144" t="s">
        <v>753</v>
      </c>
      <c r="AV144">
        <v>7.2599999999999998E-2</v>
      </c>
      <c r="AW144" t="s">
        <v>763</v>
      </c>
      <c r="AX144">
        <v>109.72425</v>
      </c>
      <c r="AY144" t="s">
        <v>753</v>
      </c>
      <c r="AZ144" t="s">
        <v>764</v>
      </c>
      <c r="BA144" t="s">
        <v>753</v>
      </c>
      <c r="BB144" t="s">
        <v>753</v>
      </c>
      <c r="BC144" t="s">
        <v>753</v>
      </c>
      <c r="BD144" t="s">
        <v>753</v>
      </c>
    </row>
    <row r="145" spans="1:56" x14ac:dyDescent="0.25">
      <c r="A145" t="s">
        <v>325</v>
      </c>
      <c r="B145">
        <v>695</v>
      </c>
      <c r="C145">
        <v>2</v>
      </c>
      <c r="D145" t="s">
        <v>1495</v>
      </c>
      <c r="E145">
        <v>219</v>
      </c>
      <c r="F145">
        <v>6.3</v>
      </c>
      <c r="G145">
        <v>9</v>
      </c>
      <c r="H145">
        <v>0.84</v>
      </c>
      <c r="I145">
        <v>2.12</v>
      </c>
      <c r="J145" t="s">
        <v>753</v>
      </c>
      <c r="K145" t="s">
        <v>762</v>
      </c>
      <c r="L145" t="s">
        <v>762</v>
      </c>
      <c r="M145" t="s">
        <v>738</v>
      </c>
      <c r="N145" t="s">
        <v>762</v>
      </c>
      <c r="O145" t="s">
        <v>762</v>
      </c>
      <c r="P145" t="s">
        <v>753</v>
      </c>
      <c r="Q145" t="s">
        <v>753</v>
      </c>
      <c r="R145" t="s">
        <v>753</v>
      </c>
      <c r="S145" t="s">
        <v>762</v>
      </c>
      <c r="T145" t="s">
        <v>753</v>
      </c>
      <c r="U145" t="s">
        <v>753</v>
      </c>
      <c r="V145" t="s">
        <v>753</v>
      </c>
      <c r="W145" t="s">
        <v>753</v>
      </c>
      <c r="X145">
        <v>0</v>
      </c>
      <c r="Y145" t="s">
        <v>753</v>
      </c>
      <c r="Z145" t="s">
        <v>755</v>
      </c>
      <c r="AA145" t="s">
        <v>753</v>
      </c>
      <c r="AB145" t="s">
        <v>764</v>
      </c>
      <c r="AC145">
        <v>3.0101</v>
      </c>
      <c r="AD145">
        <v>43.52323333333333</v>
      </c>
      <c r="AE145">
        <v>0.11699999999999999</v>
      </c>
      <c r="AF145">
        <v>3150</v>
      </c>
      <c r="AG145">
        <v>0</v>
      </c>
      <c r="AH145">
        <v>0</v>
      </c>
      <c r="AI145">
        <v>0</v>
      </c>
      <c r="AJ145" t="s">
        <v>1506</v>
      </c>
      <c r="AK145">
        <v>5200138</v>
      </c>
      <c r="AL145">
        <v>52000262</v>
      </c>
      <c r="AM145">
        <v>52000261</v>
      </c>
      <c r="AN145">
        <v>705171</v>
      </c>
      <c r="AO145">
        <v>6200936</v>
      </c>
      <c r="AP145">
        <v>705089</v>
      </c>
      <c r="AQ145">
        <v>6200730</v>
      </c>
      <c r="AR145" t="s">
        <v>758</v>
      </c>
      <c r="AS145" t="s">
        <v>755</v>
      </c>
      <c r="AT145">
        <v>2.6562000000000001</v>
      </c>
      <c r="AU145" t="s">
        <v>763</v>
      </c>
      <c r="AV145">
        <v>0.25680000000000003</v>
      </c>
      <c r="AW145" t="s">
        <v>763</v>
      </c>
      <c r="AX145">
        <v>89.797133333333321</v>
      </c>
      <c r="AY145" t="s">
        <v>753</v>
      </c>
      <c r="AZ145" t="s">
        <v>764</v>
      </c>
      <c r="BA145" t="s">
        <v>753</v>
      </c>
      <c r="BB145" t="s">
        <v>753</v>
      </c>
      <c r="BC145" t="s">
        <v>753</v>
      </c>
      <c r="BD145" t="s">
        <v>753</v>
      </c>
    </row>
    <row r="146" spans="1:56" x14ac:dyDescent="0.25">
      <c r="A146" t="s">
        <v>1998</v>
      </c>
      <c r="B146">
        <v>2001</v>
      </c>
      <c r="C146">
        <v>1</v>
      </c>
      <c r="D146" t="s">
        <v>998</v>
      </c>
      <c r="E146">
        <v>773</v>
      </c>
      <c r="F146">
        <v>5.3</v>
      </c>
      <c r="G146">
        <v>15</v>
      </c>
      <c r="H146">
        <v>0.21</v>
      </c>
      <c r="I146">
        <v>0.42</v>
      </c>
      <c r="J146" t="s">
        <v>753</v>
      </c>
      <c r="K146" t="s">
        <v>787</v>
      </c>
      <c r="L146" t="s">
        <v>787</v>
      </c>
      <c r="M146" t="s">
        <v>738</v>
      </c>
      <c r="N146" t="s">
        <v>787</v>
      </c>
      <c r="O146" t="s">
        <v>2352</v>
      </c>
      <c r="P146" t="s">
        <v>753</v>
      </c>
      <c r="Q146">
        <v>0</v>
      </c>
      <c r="R146" t="s">
        <v>753</v>
      </c>
      <c r="S146">
        <v>0</v>
      </c>
      <c r="T146" t="s">
        <v>753</v>
      </c>
      <c r="U146">
        <v>0</v>
      </c>
      <c r="V146" t="s">
        <v>753</v>
      </c>
      <c r="W146" t="s">
        <v>787</v>
      </c>
      <c r="X146">
        <v>0</v>
      </c>
      <c r="Y146" t="s">
        <v>753</v>
      </c>
      <c r="Z146">
        <v>0</v>
      </c>
      <c r="AA146" t="s">
        <v>753</v>
      </c>
      <c r="AB146">
        <v>0</v>
      </c>
      <c r="AC146">
        <v>5.2362000000000002</v>
      </c>
      <c r="AD146">
        <v>202.7895</v>
      </c>
      <c r="AE146">
        <v>1.9117999999999999</v>
      </c>
      <c r="AF146">
        <v>0</v>
      </c>
      <c r="AG146">
        <v>16</v>
      </c>
      <c r="AH146">
        <v>16</v>
      </c>
      <c r="AI146">
        <v>12</v>
      </c>
      <c r="AJ146" t="s">
        <v>1999</v>
      </c>
      <c r="AK146">
        <v>1200085</v>
      </c>
      <c r="AL146">
        <v>12000137</v>
      </c>
      <c r="AM146">
        <v>12000136</v>
      </c>
      <c r="AN146">
        <v>494300</v>
      </c>
      <c r="AO146">
        <v>6312372</v>
      </c>
      <c r="AP146">
        <v>99</v>
      </c>
      <c r="AQ146">
        <v>99</v>
      </c>
      <c r="AR146" t="s">
        <v>758</v>
      </c>
      <c r="AS146" t="s">
        <v>762</v>
      </c>
      <c r="AT146">
        <v>6.6174999999999997</v>
      </c>
      <c r="AU146" t="s">
        <v>763</v>
      </c>
      <c r="AV146">
        <v>1.722</v>
      </c>
      <c r="AW146" t="s">
        <v>763</v>
      </c>
      <c r="AX146" t="s">
        <v>1477</v>
      </c>
      <c r="AY146">
        <v>0</v>
      </c>
      <c r="AZ146">
        <v>0</v>
      </c>
      <c r="BA146" t="s">
        <v>753</v>
      </c>
      <c r="BB146" t="s">
        <v>753</v>
      </c>
      <c r="BC146" t="s">
        <v>753</v>
      </c>
      <c r="BD146" t="s">
        <v>753</v>
      </c>
    </row>
    <row r="147" spans="1:56" x14ac:dyDescent="0.25">
      <c r="A147" t="s">
        <v>1986</v>
      </c>
      <c r="B147">
        <v>6068</v>
      </c>
      <c r="C147">
        <v>1</v>
      </c>
      <c r="D147" t="s">
        <v>1377</v>
      </c>
      <c r="E147">
        <v>706</v>
      </c>
      <c r="F147">
        <v>1.9</v>
      </c>
      <c r="G147">
        <v>9</v>
      </c>
      <c r="H147">
        <v>1.47</v>
      </c>
      <c r="I147">
        <v>2.2999999999999998</v>
      </c>
      <c r="J147" t="s">
        <v>753</v>
      </c>
      <c r="K147" t="s">
        <v>762</v>
      </c>
      <c r="L147" t="s">
        <v>762</v>
      </c>
      <c r="M147" t="s">
        <v>738</v>
      </c>
      <c r="N147" t="s">
        <v>762</v>
      </c>
      <c r="O147" t="s">
        <v>2352</v>
      </c>
      <c r="P147" t="s">
        <v>753</v>
      </c>
      <c r="Q147" t="s">
        <v>753</v>
      </c>
      <c r="R147" t="s">
        <v>753</v>
      </c>
      <c r="S147" t="s">
        <v>753</v>
      </c>
      <c r="T147" t="s">
        <v>753</v>
      </c>
      <c r="U147">
        <v>0</v>
      </c>
      <c r="V147" t="s">
        <v>753</v>
      </c>
      <c r="W147" t="s">
        <v>762</v>
      </c>
      <c r="X147">
        <v>0</v>
      </c>
      <c r="Y147" t="s">
        <v>753</v>
      </c>
      <c r="Z147">
        <v>0</v>
      </c>
      <c r="AA147" t="s">
        <v>753</v>
      </c>
      <c r="AB147">
        <v>0</v>
      </c>
      <c r="AC147">
        <v>2.5394999999999999</v>
      </c>
      <c r="AD147">
        <v>32.973700000000001</v>
      </c>
      <c r="AE147" t="s">
        <v>1477</v>
      </c>
      <c r="AF147">
        <v>3150</v>
      </c>
      <c r="AG147">
        <v>51</v>
      </c>
      <c r="AH147">
        <v>47</v>
      </c>
      <c r="AI147">
        <v>0</v>
      </c>
      <c r="AJ147" t="s">
        <v>1987</v>
      </c>
      <c r="AK147">
        <v>2300136</v>
      </c>
      <c r="AL147">
        <v>23001058</v>
      </c>
      <c r="AM147">
        <v>23000211</v>
      </c>
      <c r="AN147">
        <v>592768</v>
      </c>
      <c r="AO147">
        <v>6221574</v>
      </c>
      <c r="AP147">
        <v>592768</v>
      </c>
      <c r="AQ147">
        <v>6221574</v>
      </c>
      <c r="AR147" t="s">
        <v>758</v>
      </c>
      <c r="AS147" t="s">
        <v>753</v>
      </c>
      <c r="AT147">
        <v>1.6533</v>
      </c>
      <c r="AU147" t="s">
        <v>763</v>
      </c>
      <c r="AV147">
        <v>0.1241</v>
      </c>
      <c r="AW147" t="s">
        <v>763</v>
      </c>
      <c r="AX147">
        <v>93.771699999999996</v>
      </c>
      <c r="AY147" t="s">
        <v>753</v>
      </c>
      <c r="AZ147">
        <v>0</v>
      </c>
      <c r="BA147" t="s">
        <v>753</v>
      </c>
      <c r="BB147" t="s">
        <v>753</v>
      </c>
      <c r="BC147" t="s">
        <v>753</v>
      </c>
      <c r="BD147" t="s">
        <v>753</v>
      </c>
    </row>
    <row r="148" spans="1:56" x14ac:dyDescent="0.25">
      <c r="A148" t="s">
        <v>104</v>
      </c>
      <c r="B148">
        <v>265</v>
      </c>
      <c r="C148">
        <v>1</v>
      </c>
      <c r="D148" t="s">
        <v>998</v>
      </c>
      <c r="E148">
        <v>665</v>
      </c>
      <c r="F148">
        <v>313.5</v>
      </c>
      <c r="G148">
        <v>11</v>
      </c>
      <c r="H148">
        <v>1.41</v>
      </c>
      <c r="I148">
        <v>2.4500000000000002</v>
      </c>
      <c r="J148" t="s">
        <v>753</v>
      </c>
      <c r="K148" t="s">
        <v>787</v>
      </c>
      <c r="L148" t="s">
        <v>787</v>
      </c>
      <c r="M148" t="s">
        <v>738</v>
      </c>
      <c r="N148" t="s">
        <v>787</v>
      </c>
      <c r="O148" t="s">
        <v>2352</v>
      </c>
      <c r="P148" t="s">
        <v>753</v>
      </c>
      <c r="Q148">
        <v>0</v>
      </c>
      <c r="R148" t="s">
        <v>753</v>
      </c>
      <c r="S148">
        <v>0</v>
      </c>
      <c r="T148" t="s">
        <v>753</v>
      </c>
      <c r="U148" t="s">
        <v>787</v>
      </c>
      <c r="V148" t="s">
        <v>753</v>
      </c>
      <c r="W148" t="s">
        <v>787</v>
      </c>
      <c r="X148">
        <v>0</v>
      </c>
      <c r="Y148" t="s">
        <v>753</v>
      </c>
      <c r="Z148" t="s">
        <v>762</v>
      </c>
      <c r="AA148" t="s">
        <v>753</v>
      </c>
      <c r="AB148" t="s">
        <v>764</v>
      </c>
      <c r="AC148">
        <v>2.6</v>
      </c>
      <c r="AD148">
        <v>19.986799999999999</v>
      </c>
      <c r="AE148">
        <v>4.1772999999999998</v>
      </c>
      <c r="AF148">
        <v>1150</v>
      </c>
      <c r="AG148">
        <v>0</v>
      </c>
      <c r="AH148">
        <v>0</v>
      </c>
      <c r="AI148">
        <v>0</v>
      </c>
      <c r="AJ148" t="s">
        <v>1017</v>
      </c>
      <c r="AK148">
        <v>1600002</v>
      </c>
      <c r="AL148">
        <v>16000262</v>
      </c>
      <c r="AM148">
        <v>16000038</v>
      </c>
      <c r="AN148">
        <v>447186</v>
      </c>
      <c r="AO148">
        <v>6268201</v>
      </c>
      <c r="AP148">
        <v>447152</v>
      </c>
      <c r="AQ148">
        <v>6268228</v>
      </c>
      <c r="AR148" t="s">
        <v>758</v>
      </c>
      <c r="AS148" t="s">
        <v>762</v>
      </c>
      <c r="AT148">
        <v>3.2183999999999999</v>
      </c>
      <c r="AU148" t="s">
        <v>763</v>
      </c>
      <c r="AV148">
        <v>0.25559999999999999</v>
      </c>
      <c r="AW148" t="s">
        <v>763</v>
      </c>
      <c r="AX148">
        <v>109.04130000000001</v>
      </c>
      <c r="AY148" t="s">
        <v>753</v>
      </c>
      <c r="AZ148" t="s">
        <v>764</v>
      </c>
      <c r="BA148" t="s">
        <v>753</v>
      </c>
      <c r="BB148" t="s">
        <v>753</v>
      </c>
      <c r="BC148" t="s">
        <v>753</v>
      </c>
      <c r="BD148" t="s">
        <v>753</v>
      </c>
    </row>
    <row r="149" spans="1:56" x14ac:dyDescent="0.25">
      <c r="A149" t="s">
        <v>1392</v>
      </c>
      <c r="B149">
        <v>596</v>
      </c>
      <c r="C149">
        <v>1</v>
      </c>
      <c r="D149" t="s">
        <v>941</v>
      </c>
      <c r="E149">
        <v>760</v>
      </c>
      <c r="F149">
        <v>8.1999999999999993</v>
      </c>
      <c r="G149">
        <v>10</v>
      </c>
      <c r="H149">
        <v>4.28</v>
      </c>
      <c r="I149">
        <v>8.4499999999999993</v>
      </c>
      <c r="J149" t="s">
        <v>753</v>
      </c>
      <c r="K149" t="s">
        <v>755</v>
      </c>
      <c r="L149" t="s">
        <v>755</v>
      </c>
      <c r="M149" t="s">
        <v>754</v>
      </c>
      <c r="N149" t="s">
        <v>755</v>
      </c>
      <c r="O149" t="s">
        <v>2352</v>
      </c>
      <c r="P149" t="s">
        <v>753</v>
      </c>
      <c r="Q149" t="s">
        <v>755</v>
      </c>
      <c r="R149" t="s">
        <v>753</v>
      </c>
      <c r="S149" t="s">
        <v>755</v>
      </c>
      <c r="T149" t="s">
        <v>753</v>
      </c>
      <c r="U149">
        <v>0</v>
      </c>
      <c r="V149" t="s">
        <v>753</v>
      </c>
      <c r="W149" t="s">
        <v>755</v>
      </c>
      <c r="X149">
        <v>0</v>
      </c>
      <c r="Y149" t="s">
        <v>753</v>
      </c>
      <c r="Z149">
        <v>0</v>
      </c>
      <c r="AA149" t="s">
        <v>753</v>
      </c>
      <c r="AB149">
        <v>0</v>
      </c>
      <c r="AC149">
        <v>0.92320000000000002</v>
      </c>
      <c r="AD149" t="s">
        <v>1477</v>
      </c>
      <c r="AE149">
        <v>6.88E-2</v>
      </c>
      <c r="AF149">
        <v>0</v>
      </c>
      <c r="AG149">
        <v>0</v>
      </c>
      <c r="AH149">
        <v>0</v>
      </c>
      <c r="AI149">
        <v>0</v>
      </c>
      <c r="AJ149" t="s">
        <v>1393</v>
      </c>
      <c r="AK149">
        <v>2500483</v>
      </c>
      <c r="AL149">
        <v>25001028</v>
      </c>
      <c r="AM149">
        <v>25001027</v>
      </c>
      <c r="AN149">
        <v>474476</v>
      </c>
      <c r="AO149">
        <v>6211161</v>
      </c>
      <c r="AP149">
        <v>474476</v>
      </c>
      <c r="AQ149">
        <v>6211161</v>
      </c>
      <c r="AR149" t="s">
        <v>758</v>
      </c>
      <c r="AS149" t="s">
        <v>755</v>
      </c>
      <c r="AT149">
        <v>0</v>
      </c>
      <c r="AU149" t="s">
        <v>755</v>
      </c>
      <c r="AV149">
        <v>1.04E-2</v>
      </c>
      <c r="AW149" t="s">
        <v>755</v>
      </c>
      <c r="AX149">
        <v>92.775700000000001</v>
      </c>
      <c r="AY149" t="s">
        <v>753</v>
      </c>
      <c r="AZ149">
        <v>0</v>
      </c>
      <c r="BA149" t="s">
        <v>753</v>
      </c>
      <c r="BB149" t="s">
        <v>753</v>
      </c>
      <c r="BC149" t="s">
        <v>753</v>
      </c>
      <c r="BD149" t="s">
        <v>753</v>
      </c>
    </row>
    <row r="150" spans="1:56" x14ac:dyDescent="0.25">
      <c r="A150" t="s">
        <v>8</v>
      </c>
      <c r="B150">
        <v>36</v>
      </c>
      <c r="C150">
        <v>1</v>
      </c>
      <c r="D150" t="s">
        <v>801</v>
      </c>
      <c r="E150">
        <v>573</v>
      </c>
      <c r="F150">
        <v>69.900000000000006</v>
      </c>
      <c r="G150">
        <v>9</v>
      </c>
      <c r="H150">
        <v>0.83</v>
      </c>
      <c r="I150">
        <v>1.2</v>
      </c>
      <c r="J150" t="s">
        <v>753</v>
      </c>
      <c r="K150" t="s">
        <v>760</v>
      </c>
      <c r="L150" t="s">
        <v>760</v>
      </c>
      <c r="M150" t="s">
        <v>738</v>
      </c>
      <c r="N150" t="s">
        <v>753</v>
      </c>
      <c r="O150" t="s">
        <v>762</v>
      </c>
      <c r="P150" t="s">
        <v>753</v>
      </c>
      <c r="Q150" t="s">
        <v>753</v>
      </c>
      <c r="R150" t="s">
        <v>753</v>
      </c>
      <c r="S150" t="s">
        <v>753</v>
      </c>
      <c r="T150" t="s">
        <v>753</v>
      </c>
      <c r="U150" t="s">
        <v>762</v>
      </c>
      <c r="V150" t="s">
        <v>753</v>
      </c>
      <c r="W150" t="s">
        <v>762</v>
      </c>
      <c r="X150">
        <v>0</v>
      </c>
      <c r="Y150" t="s">
        <v>753</v>
      </c>
      <c r="Z150" t="s">
        <v>760</v>
      </c>
      <c r="AA150" t="s">
        <v>753</v>
      </c>
      <c r="AB150">
        <v>0</v>
      </c>
      <c r="AC150">
        <v>1.1900999999999999</v>
      </c>
      <c r="AD150">
        <v>35.661200000000001</v>
      </c>
      <c r="AE150">
        <v>0.1</v>
      </c>
      <c r="AF150">
        <v>3150</v>
      </c>
      <c r="AG150">
        <v>84</v>
      </c>
      <c r="AH150">
        <v>73</v>
      </c>
      <c r="AI150">
        <v>56</v>
      </c>
      <c r="AJ150" t="s">
        <v>808</v>
      </c>
      <c r="AK150">
        <v>3000002</v>
      </c>
      <c r="AL150">
        <v>30000165</v>
      </c>
      <c r="AM150">
        <v>30000002</v>
      </c>
      <c r="AN150">
        <v>453549</v>
      </c>
      <c r="AO150">
        <v>6174354</v>
      </c>
      <c r="AP150">
        <v>453549</v>
      </c>
      <c r="AQ150">
        <v>6174354</v>
      </c>
      <c r="AR150" t="s">
        <v>758</v>
      </c>
      <c r="AS150" t="s">
        <v>753</v>
      </c>
      <c r="AT150">
        <v>0.89219999999999999</v>
      </c>
      <c r="AU150" t="s">
        <v>755</v>
      </c>
      <c r="AV150">
        <v>5.9299999999999999E-2</v>
      </c>
      <c r="AW150" t="s">
        <v>755</v>
      </c>
      <c r="AX150">
        <v>99.757099999999994</v>
      </c>
      <c r="AY150" t="s">
        <v>753</v>
      </c>
      <c r="AZ150">
        <v>0</v>
      </c>
      <c r="BA150" t="s">
        <v>753</v>
      </c>
      <c r="BB150" t="s">
        <v>753</v>
      </c>
      <c r="BC150" t="s">
        <v>753</v>
      </c>
      <c r="BD150" t="s">
        <v>753</v>
      </c>
    </row>
    <row r="151" spans="1:56" x14ac:dyDescent="0.25">
      <c r="A151" t="s">
        <v>1018</v>
      </c>
      <c r="B151">
        <v>266</v>
      </c>
      <c r="C151">
        <v>1</v>
      </c>
      <c r="D151" t="s">
        <v>998</v>
      </c>
      <c r="E151">
        <v>787</v>
      </c>
      <c r="F151">
        <v>11.2</v>
      </c>
      <c r="G151">
        <v>13</v>
      </c>
      <c r="H151">
        <v>0.28000000000000003</v>
      </c>
      <c r="I151">
        <v>0.55000000000000004</v>
      </c>
      <c r="J151" t="s">
        <v>753</v>
      </c>
      <c r="K151" t="s">
        <v>760</v>
      </c>
      <c r="L151" t="s">
        <v>760</v>
      </c>
      <c r="M151" t="s">
        <v>738</v>
      </c>
      <c r="N151" t="s">
        <v>760</v>
      </c>
      <c r="O151" t="s">
        <v>2352</v>
      </c>
      <c r="P151" t="s">
        <v>753</v>
      </c>
      <c r="Q151" t="s">
        <v>755</v>
      </c>
      <c r="R151" t="s">
        <v>753</v>
      </c>
      <c r="S151" t="s">
        <v>755</v>
      </c>
      <c r="T151" t="s">
        <v>753</v>
      </c>
      <c r="U151">
        <v>0</v>
      </c>
      <c r="V151" t="s">
        <v>753</v>
      </c>
      <c r="W151" t="s">
        <v>760</v>
      </c>
      <c r="X151">
        <v>0</v>
      </c>
      <c r="Y151" t="s">
        <v>753</v>
      </c>
      <c r="Z151">
        <v>0</v>
      </c>
      <c r="AA151" t="s">
        <v>753</v>
      </c>
      <c r="AB151">
        <v>0</v>
      </c>
      <c r="AC151">
        <v>0.91310000000000002</v>
      </c>
      <c r="AD151">
        <v>76.177599999999998</v>
      </c>
      <c r="AE151">
        <v>0.36940000000000001</v>
      </c>
      <c r="AF151">
        <v>3140</v>
      </c>
      <c r="AG151">
        <v>16</v>
      </c>
      <c r="AH151">
        <v>16</v>
      </c>
      <c r="AI151">
        <v>13</v>
      </c>
      <c r="AJ151" t="s">
        <v>1019</v>
      </c>
      <c r="AK151">
        <v>900177</v>
      </c>
      <c r="AL151">
        <v>9000559</v>
      </c>
      <c r="AM151">
        <v>9000558</v>
      </c>
      <c r="AN151">
        <v>503655</v>
      </c>
      <c r="AO151">
        <v>6325749</v>
      </c>
      <c r="AP151">
        <v>503655</v>
      </c>
      <c r="AQ151">
        <v>6325749</v>
      </c>
      <c r="AR151" t="s">
        <v>758</v>
      </c>
      <c r="AS151" t="s">
        <v>762</v>
      </c>
      <c r="AT151">
        <v>2.2873999999999999</v>
      </c>
      <c r="AU151" t="s">
        <v>763</v>
      </c>
      <c r="AV151">
        <v>4.2500000000000003E-2</v>
      </c>
      <c r="AW151" t="s">
        <v>755</v>
      </c>
      <c r="AX151">
        <v>124.94540000000001</v>
      </c>
      <c r="AY151" t="s">
        <v>753</v>
      </c>
      <c r="AZ151">
        <v>0</v>
      </c>
      <c r="BA151" t="s">
        <v>753</v>
      </c>
      <c r="BB151" t="s">
        <v>753</v>
      </c>
      <c r="BC151" t="s">
        <v>753</v>
      </c>
      <c r="BD151" t="s">
        <v>753</v>
      </c>
    </row>
    <row r="152" spans="1:56" x14ac:dyDescent="0.25">
      <c r="A152" t="s">
        <v>9</v>
      </c>
      <c r="B152">
        <v>37</v>
      </c>
      <c r="C152">
        <v>1</v>
      </c>
      <c r="D152" t="s">
        <v>801</v>
      </c>
      <c r="E152">
        <v>573</v>
      </c>
      <c r="F152">
        <v>476.2</v>
      </c>
      <c r="G152">
        <v>9</v>
      </c>
      <c r="H152">
        <v>0.8</v>
      </c>
      <c r="I152">
        <v>1.6</v>
      </c>
      <c r="J152" t="s">
        <v>753</v>
      </c>
      <c r="K152" t="s">
        <v>787</v>
      </c>
      <c r="L152" t="s">
        <v>787</v>
      </c>
      <c r="M152" t="s">
        <v>738</v>
      </c>
      <c r="N152" t="s">
        <v>787</v>
      </c>
      <c r="O152" t="s">
        <v>2352</v>
      </c>
      <c r="P152" t="s">
        <v>753</v>
      </c>
      <c r="Q152" t="s">
        <v>753</v>
      </c>
      <c r="R152" t="s">
        <v>753</v>
      </c>
      <c r="S152" t="s">
        <v>753</v>
      </c>
      <c r="T152" t="s">
        <v>753</v>
      </c>
      <c r="U152">
        <v>0</v>
      </c>
      <c r="V152" t="s">
        <v>753</v>
      </c>
      <c r="W152" t="s">
        <v>787</v>
      </c>
      <c r="X152">
        <v>0</v>
      </c>
      <c r="Y152" t="s">
        <v>753</v>
      </c>
      <c r="Z152">
        <v>0</v>
      </c>
      <c r="AA152" t="s">
        <v>753</v>
      </c>
      <c r="AB152">
        <v>0</v>
      </c>
      <c r="AC152">
        <v>1.0459000000000001</v>
      </c>
      <c r="AD152">
        <v>49.700699999999998</v>
      </c>
      <c r="AE152" t="s">
        <v>1477</v>
      </c>
      <c r="AF152">
        <v>3150</v>
      </c>
      <c r="AG152">
        <v>84</v>
      </c>
      <c r="AH152">
        <v>73</v>
      </c>
      <c r="AI152">
        <v>56</v>
      </c>
      <c r="AJ152" t="s">
        <v>809</v>
      </c>
      <c r="AK152">
        <v>3000207</v>
      </c>
      <c r="AL152">
        <v>30000649</v>
      </c>
      <c r="AM152">
        <v>30000658</v>
      </c>
      <c r="AN152">
        <v>451520</v>
      </c>
      <c r="AO152">
        <v>6173780</v>
      </c>
      <c r="AP152">
        <v>451934</v>
      </c>
      <c r="AQ152">
        <v>6173929</v>
      </c>
      <c r="AR152" t="s">
        <v>758</v>
      </c>
      <c r="AS152" t="s">
        <v>762</v>
      </c>
      <c r="AT152">
        <v>3.8877999999999999</v>
      </c>
      <c r="AU152" t="s">
        <v>763</v>
      </c>
      <c r="AV152">
        <v>0.32379999999999998</v>
      </c>
      <c r="AW152" t="s">
        <v>763</v>
      </c>
      <c r="AX152">
        <v>103.6104</v>
      </c>
      <c r="AY152" t="s">
        <v>753</v>
      </c>
      <c r="AZ152">
        <v>0</v>
      </c>
      <c r="BA152" t="s">
        <v>753</v>
      </c>
      <c r="BB152" t="s">
        <v>753</v>
      </c>
      <c r="BC152" t="s">
        <v>753</v>
      </c>
      <c r="BD152" t="s">
        <v>753</v>
      </c>
    </row>
    <row r="153" spans="1:56" x14ac:dyDescent="0.25">
      <c r="A153" t="s">
        <v>10</v>
      </c>
      <c r="B153">
        <v>38</v>
      </c>
      <c r="C153">
        <v>1</v>
      </c>
      <c r="D153" t="s">
        <v>801</v>
      </c>
      <c r="E153">
        <v>573</v>
      </c>
      <c r="F153">
        <v>416.7</v>
      </c>
      <c r="G153">
        <v>9</v>
      </c>
      <c r="H153">
        <v>1.7</v>
      </c>
      <c r="I153">
        <v>3</v>
      </c>
      <c r="J153" t="s">
        <v>753</v>
      </c>
      <c r="K153" t="s">
        <v>787</v>
      </c>
      <c r="L153" t="s">
        <v>787</v>
      </c>
      <c r="M153" t="s">
        <v>738</v>
      </c>
      <c r="N153" t="s">
        <v>787</v>
      </c>
      <c r="O153" t="s">
        <v>2352</v>
      </c>
      <c r="P153" t="s">
        <v>753</v>
      </c>
      <c r="Q153" t="s">
        <v>762</v>
      </c>
      <c r="R153" t="s">
        <v>753</v>
      </c>
      <c r="S153" t="s">
        <v>762</v>
      </c>
      <c r="T153" t="s">
        <v>753</v>
      </c>
      <c r="U153">
        <v>0</v>
      </c>
      <c r="V153" t="s">
        <v>753</v>
      </c>
      <c r="W153" t="s">
        <v>787</v>
      </c>
      <c r="X153">
        <v>0</v>
      </c>
      <c r="Y153" t="s">
        <v>753</v>
      </c>
      <c r="Z153">
        <v>0</v>
      </c>
      <c r="AA153" t="s">
        <v>753</v>
      </c>
      <c r="AB153">
        <v>0</v>
      </c>
      <c r="AC153">
        <v>1.0147999999999999</v>
      </c>
      <c r="AD153">
        <v>47.473700000000001</v>
      </c>
      <c r="AE153" t="s">
        <v>1477</v>
      </c>
      <c r="AF153">
        <v>3150</v>
      </c>
      <c r="AG153">
        <v>84</v>
      </c>
      <c r="AH153">
        <v>73</v>
      </c>
      <c r="AI153">
        <v>56</v>
      </c>
      <c r="AJ153" t="s">
        <v>810</v>
      </c>
      <c r="AK153">
        <v>3000208</v>
      </c>
      <c r="AL153">
        <v>30000651</v>
      </c>
      <c r="AM153">
        <v>30000659</v>
      </c>
      <c r="AN153">
        <v>452150</v>
      </c>
      <c r="AO153">
        <v>6170960</v>
      </c>
      <c r="AP153">
        <v>451570</v>
      </c>
      <c r="AQ153">
        <v>6171539</v>
      </c>
      <c r="AR153" t="s">
        <v>758</v>
      </c>
      <c r="AS153" t="s">
        <v>762</v>
      </c>
      <c r="AT153">
        <v>2.9390999999999998</v>
      </c>
      <c r="AU153" t="s">
        <v>763</v>
      </c>
      <c r="AV153">
        <v>0.2097</v>
      </c>
      <c r="AW153" t="s">
        <v>763</v>
      </c>
      <c r="AX153">
        <v>101.1495</v>
      </c>
      <c r="AY153" t="s">
        <v>753</v>
      </c>
      <c r="AZ153">
        <v>0</v>
      </c>
      <c r="BA153" t="s">
        <v>753</v>
      </c>
      <c r="BB153" t="s">
        <v>753</v>
      </c>
      <c r="BC153" t="s">
        <v>753</v>
      </c>
      <c r="BD153" t="s">
        <v>753</v>
      </c>
    </row>
    <row r="154" spans="1:56" x14ac:dyDescent="0.25">
      <c r="A154" t="s">
        <v>2098</v>
      </c>
      <c r="B154">
        <v>11304</v>
      </c>
      <c r="C154">
        <v>1</v>
      </c>
      <c r="D154" t="s">
        <v>765</v>
      </c>
      <c r="E154">
        <v>480</v>
      </c>
      <c r="F154">
        <v>12.8</v>
      </c>
      <c r="G154">
        <v>17</v>
      </c>
      <c r="H154" t="s">
        <v>1477</v>
      </c>
      <c r="I154" t="s">
        <v>1477</v>
      </c>
      <c r="J154" t="s">
        <v>753</v>
      </c>
      <c r="K154" t="s">
        <v>1477</v>
      </c>
      <c r="L154" t="s">
        <v>1477</v>
      </c>
      <c r="M154">
        <v>0</v>
      </c>
      <c r="N154">
        <v>0</v>
      </c>
      <c r="O154" t="s">
        <v>2352</v>
      </c>
      <c r="P154" t="s">
        <v>753</v>
      </c>
      <c r="Q154">
        <v>0</v>
      </c>
      <c r="R154" t="s">
        <v>753</v>
      </c>
      <c r="S154">
        <v>0</v>
      </c>
      <c r="T154" t="s">
        <v>753</v>
      </c>
      <c r="U154">
        <v>0</v>
      </c>
      <c r="V154" t="s">
        <v>753</v>
      </c>
      <c r="W154">
        <v>0</v>
      </c>
      <c r="X154">
        <v>0</v>
      </c>
      <c r="Y154" t="s">
        <v>753</v>
      </c>
      <c r="Z154">
        <v>0</v>
      </c>
      <c r="AA154" t="s">
        <v>753</v>
      </c>
      <c r="AB154">
        <v>0</v>
      </c>
      <c r="AC154" t="s">
        <v>1477</v>
      </c>
      <c r="AD154" t="s">
        <v>1477</v>
      </c>
      <c r="AE154" t="s">
        <v>1477</v>
      </c>
      <c r="AF154">
        <v>0</v>
      </c>
      <c r="AG154">
        <v>110</v>
      </c>
      <c r="AH154">
        <v>94</v>
      </c>
      <c r="AI154">
        <v>75</v>
      </c>
      <c r="AJ154" t="s">
        <v>1138</v>
      </c>
      <c r="AK154" t="s">
        <v>1138</v>
      </c>
      <c r="AL154" t="s">
        <v>1138</v>
      </c>
      <c r="AM154" t="s">
        <v>1138</v>
      </c>
      <c r="AN154">
        <v>99</v>
      </c>
      <c r="AO154">
        <v>99</v>
      </c>
      <c r="AP154">
        <v>99</v>
      </c>
      <c r="AQ154">
        <v>99</v>
      </c>
      <c r="AR154" t="s">
        <v>1744</v>
      </c>
      <c r="AS154">
        <v>0</v>
      </c>
      <c r="AT154" t="s">
        <v>1477</v>
      </c>
      <c r="AU154">
        <v>0</v>
      </c>
      <c r="AV154" t="s">
        <v>1477</v>
      </c>
      <c r="AW154">
        <v>0</v>
      </c>
      <c r="AX154" t="s">
        <v>1477</v>
      </c>
      <c r="AY154">
        <v>0</v>
      </c>
      <c r="AZ154">
        <v>0</v>
      </c>
      <c r="BA154" t="s">
        <v>753</v>
      </c>
      <c r="BB154" t="s">
        <v>753</v>
      </c>
      <c r="BC154" t="s">
        <v>753</v>
      </c>
      <c r="BD154" t="s">
        <v>753</v>
      </c>
    </row>
    <row r="155" spans="1:56" x14ac:dyDescent="0.25">
      <c r="A155" t="s">
        <v>71</v>
      </c>
      <c r="B155">
        <v>191</v>
      </c>
      <c r="C155">
        <v>1</v>
      </c>
      <c r="D155" t="s">
        <v>765</v>
      </c>
      <c r="E155">
        <v>430</v>
      </c>
      <c r="F155">
        <v>6</v>
      </c>
      <c r="G155">
        <v>9</v>
      </c>
      <c r="H155">
        <v>1.45</v>
      </c>
      <c r="I155">
        <v>2.1</v>
      </c>
      <c r="J155" t="s">
        <v>753</v>
      </c>
      <c r="K155" t="s">
        <v>760</v>
      </c>
      <c r="L155" t="s">
        <v>760</v>
      </c>
      <c r="M155" t="s">
        <v>738</v>
      </c>
      <c r="N155" t="s">
        <v>787</v>
      </c>
      <c r="O155" t="s">
        <v>762</v>
      </c>
      <c r="P155" t="s">
        <v>753</v>
      </c>
      <c r="Q155" t="s">
        <v>787</v>
      </c>
      <c r="R155" t="s">
        <v>753</v>
      </c>
      <c r="S155" t="s">
        <v>760</v>
      </c>
      <c r="T155" t="s">
        <v>753</v>
      </c>
      <c r="U155" t="s">
        <v>760</v>
      </c>
      <c r="V155" t="s">
        <v>753</v>
      </c>
      <c r="W155" t="s">
        <v>760</v>
      </c>
      <c r="X155">
        <v>0</v>
      </c>
      <c r="Y155" t="s">
        <v>753</v>
      </c>
      <c r="Z155" t="s">
        <v>762</v>
      </c>
      <c r="AA155" t="s">
        <v>753</v>
      </c>
      <c r="AB155" t="s">
        <v>764</v>
      </c>
      <c r="AC155">
        <v>1.3532999999999999</v>
      </c>
      <c r="AD155">
        <v>20.866800000000001</v>
      </c>
      <c r="AE155" t="s">
        <v>1477</v>
      </c>
      <c r="AF155">
        <v>3100</v>
      </c>
      <c r="AG155">
        <v>0</v>
      </c>
      <c r="AH155">
        <v>0</v>
      </c>
      <c r="AI155">
        <v>0</v>
      </c>
      <c r="AJ155" t="s">
        <v>945</v>
      </c>
      <c r="AK155">
        <v>4400002</v>
      </c>
      <c r="AL155">
        <v>44000080</v>
      </c>
      <c r="AM155">
        <v>44000011</v>
      </c>
      <c r="AN155">
        <v>600420</v>
      </c>
      <c r="AO155">
        <v>6121973</v>
      </c>
      <c r="AP155">
        <v>600393</v>
      </c>
      <c r="AQ155">
        <v>6121904</v>
      </c>
      <c r="AR155" t="s">
        <v>758</v>
      </c>
      <c r="AS155" t="s">
        <v>762</v>
      </c>
      <c r="AT155">
        <v>1.9277</v>
      </c>
      <c r="AU155" t="s">
        <v>763</v>
      </c>
      <c r="AV155">
        <v>0.38569999999999999</v>
      </c>
      <c r="AW155" t="s">
        <v>763</v>
      </c>
      <c r="AX155">
        <v>120.7461</v>
      </c>
      <c r="AY155" t="s">
        <v>753</v>
      </c>
      <c r="AZ155" t="s">
        <v>764</v>
      </c>
      <c r="BA155" t="s">
        <v>753</v>
      </c>
      <c r="BB155" t="s">
        <v>753</v>
      </c>
      <c r="BC155" t="s">
        <v>753</v>
      </c>
      <c r="BD155" t="s">
        <v>753</v>
      </c>
    </row>
    <row r="156" spans="1:56" x14ac:dyDescent="0.25">
      <c r="A156" t="s">
        <v>105</v>
      </c>
      <c r="B156">
        <v>268</v>
      </c>
      <c r="C156">
        <v>1</v>
      </c>
      <c r="D156" t="s">
        <v>998</v>
      </c>
      <c r="E156">
        <v>787</v>
      </c>
      <c r="F156">
        <v>486.3</v>
      </c>
      <c r="G156">
        <v>11</v>
      </c>
      <c r="H156">
        <v>1.79</v>
      </c>
      <c r="I156">
        <v>2.8</v>
      </c>
      <c r="J156" t="s">
        <v>753</v>
      </c>
      <c r="K156" t="s">
        <v>787</v>
      </c>
      <c r="L156" t="s">
        <v>787</v>
      </c>
      <c r="M156" t="s">
        <v>738</v>
      </c>
      <c r="N156" t="s">
        <v>787</v>
      </c>
      <c r="O156" t="s">
        <v>2352</v>
      </c>
      <c r="P156" t="s">
        <v>753</v>
      </c>
      <c r="Q156">
        <v>0</v>
      </c>
      <c r="R156" t="s">
        <v>753</v>
      </c>
      <c r="S156">
        <v>0</v>
      </c>
      <c r="T156" t="s">
        <v>753</v>
      </c>
      <c r="U156" t="s">
        <v>787</v>
      </c>
      <c r="V156" t="s">
        <v>753</v>
      </c>
      <c r="W156" t="s">
        <v>787</v>
      </c>
      <c r="X156">
        <v>0</v>
      </c>
      <c r="Y156" t="s">
        <v>753</v>
      </c>
      <c r="Z156" t="s">
        <v>755</v>
      </c>
      <c r="AA156" t="s">
        <v>753</v>
      </c>
      <c r="AB156">
        <v>0</v>
      </c>
      <c r="AC156">
        <v>2.3529999999999998</v>
      </c>
      <c r="AD156">
        <v>16.056699999999996</v>
      </c>
      <c r="AE156">
        <v>4.8922333333333334</v>
      </c>
      <c r="AF156">
        <v>1150</v>
      </c>
      <c r="AG156">
        <v>0</v>
      </c>
      <c r="AH156">
        <v>0</v>
      </c>
      <c r="AI156">
        <v>0</v>
      </c>
      <c r="AJ156" t="s">
        <v>1020</v>
      </c>
      <c r="AK156">
        <v>1100002</v>
      </c>
      <c r="AL156">
        <v>11000063</v>
      </c>
      <c r="AM156">
        <v>11000002</v>
      </c>
      <c r="AN156">
        <v>453519</v>
      </c>
      <c r="AO156">
        <v>6294767</v>
      </c>
      <c r="AP156">
        <v>454759</v>
      </c>
      <c r="AQ156">
        <v>6295182</v>
      </c>
      <c r="AR156" t="s">
        <v>758</v>
      </c>
      <c r="AS156" t="s">
        <v>762</v>
      </c>
      <c r="AT156">
        <v>3.3620333333333328</v>
      </c>
      <c r="AU156" t="s">
        <v>763</v>
      </c>
      <c r="AV156">
        <v>0.19660000000000002</v>
      </c>
      <c r="AW156" t="s">
        <v>763</v>
      </c>
      <c r="AX156">
        <v>113.77256666666666</v>
      </c>
      <c r="AY156" t="s">
        <v>753</v>
      </c>
      <c r="AZ156">
        <v>0</v>
      </c>
      <c r="BA156" t="s">
        <v>753</v>
      </c>
      <c r="BB156" t="s">
        <v>753</v>
      </c>
      <c r="BC156" t="s">
        <v>753</v>
      </c>
      <c r="BD156" t="s">
        <v>753</v>
      </c>
    </row>
    <row r="157" spans="1:56" x14ac:dyDescent="0.25">
      <c r="A157" t="s">
        <v>405</v>
      </c>
      <c r="B157">
        <v>842</v>
      </c>
      <c r="C157">
        <v>2</v>
      </c>
      <c r="D157" t="s">
        <v>1541</v>
      </c>
      <c r="E157">
        <v>376</v>
      </c>
      <c r="F157">
        <v>15.3</v>
      </c>
      <c r="G157">
        <v>11</v>
      </c>
      <c r="H157">
        <v>0.1</v>
      </c>
      <c r="I157">
        <v>0.2</v>
      </c>
      <c r="J157" t="s">
        <v>753</v>
      </c>
      <c r="K157" t="s">
        <v>762</v>
      </c>
      <c r="L157" t="s">
        <v>762</v>
      </c>
      <c r="M157" t="s">
        <v>738</v>
      </c>
      <c r="N157" t="s">
        <v>753</v>
      </c>
      <c r="O157" t="s">
        <v>2352</v>
      </c>
      <c r="P157" t="s">
        <v>753</v>
      </c>
      <c r="Q157">
        <v>0</v>
      </c>
      <c r="R157" t="s">
        <v>753</v>
      </c>
      <c r="S157">
        <v>0</v>
      </c>
      <c r="T157" t="s">
        <v>753</v>
      </c>
      <c r="U157">
        <v>0</v>
      </c>
      <c r="V157" t="s">
        <v>753</v>
      </c>
      <c r="W157" t="s">
        <v>753</v>
      </c>
      <c r="X157">
        <v>0</v>
      </c>
      <c r="Y157" t="s">
        <v>753</v>
      </c>
      <c r="Z157">
        <v>0</v>
      </c>
      <c r="AA157" t="s">
        <v>753</v>
      </c>
      <c r="AB157">
        <v>0</v>
      </c>
      <c r="AC157">
        <v>2.6137999999999999</v>
      </c>
      <c r="AD157">
        <v>35.101999999999997</v>
      </c>
      <c r="AE157">
        <v>1.0290999999999999</v>
      </c>
      <c r="AF157">
        <v>1150</v>
      </c>
      <c r="AG157">
        <v>173</v>
      </c>
      <c r="AH157">
        <v>152</v>
      </c>
      <c r="AI157">
        <v>85</v>
      </c>
      <c r="AJ157" t="s">
        <v>1609</v>
      </c>
      <c r="AK157">
        <v>6300010</v>
      </c>
      <c r="AL157">
        <v>63000285</v>
      </c>
      <c r="AM157">
        <v>63000012</v>
      </c>
      <c r="AN157">
        <v>668041</v>
      </c>
      <c r="AO157">
        <v>6080872</v>
      </c>
      <c r="AP157">
        <v>668041</v>
      </c>
      <c r="AQ157">
        <v>6080872</v>
      </c>
      <c r="AR157" t="s">
        <v>758</v>
      </c>
      <c r="AS157" t="s">
        <v>762</v>
      </c>
      <c r="AT157" t="s">
        <v>1477</v>
      </c>
      <c r="AU157">
        <v>0</v>
      </c>
      <c r="AV157">
        <v>0</v>
      </c>
      <c r="AW157">
        <v>0</v>
      </c>
      <c r="AX157">
        <v>106.86279999999999</v>
      </c>
      <c r="AY157" t="s">
        <v>753</v>
      </c>
      <c r="AZ157">
        <v>0</v>
      </c>
      <c r="BA157" t="s">
        <v>753</v>
      </c>
      <c r="BB157" t="s">
        <v>753</v>
      </c>
      <c r="BC157" t="s">
        <v>753</v>
      </c>
      <c r="BD157" t="s">
        <v>753</v>
      </c>
    </row>
    <row r="158" spans="1:56" x14ac:dyDescent="0.25">
      <c r="A158" t="s">
        <v>406</v>
      </c>
      <c r="B158">
        <v>843</v>
      </c>
      <c r="C158">
        <v>2</v>
      </c>
      <c r="D158" t="s">
        <v>1541</v>
      </c>
      <c r="E158">
        <v>330</v>
      </c>
      <c r="F158">
        <v>6.8</v>
      </c>
      <c r="G158">
        <v>11</v>
      </c>
      <c r="H158">
        <v>0.12</v>
      </c>
      <c r="I158">
        <v>0.36</v>
      </c>
      <c r="J158" t="s">
        <v>753</v>
      </c>
      <c r="K158" t="s">
        <v>760</v>
      </c>
      <c r="L158" t="s">
        <v>760</v>
      </c>
      <c r="M158" t="s">
        <v>738</v>
      </c>
      <c r="N158" t="s">
        <v>760</v>
      </c>
      <c r="O158" t="s">
        <v>2352</v>
      </c>
      <c r="P158" t="s">
        <v>753</v>
      </c>
      <c r="Q158">
        <v>0</v>
      </c>
      <c r="R158" t="s">
        <v>753</v>
      </c>
      <c r="S158">
        <v>0</v>
      </c>
      <c r="T158" t="s">
        <v>753</v>
      </c>
      <c r="U158" t="s">
        <v>760</v>
      </c>
      <c r="V158" t="s">
        <v>753</v>
      </c>
      <c r="W158" t="s">
        <v>760</v>
      </c>
      <c r="X158">
        <v>0</v>
      </c>
      <c r="Y158" t="s">
        <v>753</v>
      </c>
      <c r="Z158">
        <v>0</v>
      </c>
      <c r="AA158" t="s">
        <v>753</v>
      </c>
      <c r="AB158" t="s">
        <v>764</v>
      </c>
      <c r="AC158">
        <v>4.1520000000000001</v>
      </c>
      <c r="AD158">
        <v>48.503399999999999</v>
      </c>
      <c r="AE158">
        <v>10.246600000000001</v>
      </c>
      <c r="AF158">
        <v>1150</v>
      </c>
      <c r="AG158">
        <v>162</v>
      </c>
      <c r="AH158">
        <v>143</v>
      </c>
      <c r="AI158">
        <v>96</v>
      </c>
      <c r="AJ158" t="s">
        <v>1610</v>
      </c>
      <c r="AK158">
        <v>5400008</v>
      </c>
      <c r="AL158">
        <v>54000038</v>
      </c>
      <c r="AM158">
        <v>54000010</v>
      </c>
      <c r="AN158">
        <v>646419</v>
      </c>
      <c r="AO158">
        <v>6119794</v>
      </c>
      <c r="AP158">
        <v>646419</v>
      </c>
      <c r="AQ158">
        <v>6119794</v>
      </c>
      <c r="AR158" t="s">
        <v>758</v>
      </c>
      <c r="AS158" t="s">
        <v>762</v>
      </c>
      <c r="AT158">
        <v>2.9893000000000001</v>
      </c>
      <c r="AU158" t="s">
        <v>763</v>
      </c>
      <c r="AV158">
        <v>0.31619999999999998</v>
      </c>
      <c r="AW158" t="s">
        <v>763</v>
      </c>
      <c r="AX158">
        <v>123.2287</v>
      </c>
      <c r="AY158" t="s">
        <v>753</v>
      </c>
      <c r="AZ158" t="s">
        <v>764</v>
      </c>
      <c r="BA158" t="s">
        <v>753</v>
      </c>
      <c r="BB158" t="s">
        <v>753</v>
      </c>
      <c r="BC158" t="s">
        <v>753</v>
      </c>
      <c r="BD158" t="s">
        <v>753</v>
      </c>
    </row>
    <row r="159" spans="1:56" x14ac:dyDescent="0.25">
      <c r="A159" t="s">
        <v>385</v>
      </c>
      <c r="B159">
        <v>799</v>
      </c>
      <c r="C159">
        <v>2</v>
      </c>
      <c r="D159" t="s">
        <v>1577</v>
      </c>
      <c r="E159">
        <v>169</v>
      </c>
      <c r="F159">
        <v>6.2</v>
      </c>
      <c r="G159">
        <v>9</v>
      </c>
      <c r="H159">
        <v>1.07</v>
      </c>
      <c r="I159">
        <v>2.5</v>
      </c>
      <c r="J159" t="s">
        <v>753</v>
      </c>
      <c r="K159" t="s">
        <v>755</v>
      </c>
      <c r="L159" t="s">
        <v>755</v>
      </c>
      <c r="M159" t="s">
        <v>754</v>
      </c>
      <c r="N159" t="s">
        <v>755</v>
      </c>
      <c r="O159" t="s">
        <v>2352</v>
      </c>
      <c r="P159" t="s">
        <v>753</v>
      </c>
      <c r="Q159" t="s">
        <v>755</v>
      </c>
      <c r="R159" t="s">
        <v>753</v>
      </c>
      <c r="S159" t="s">
        <v>755</v>
      </c>
      <c r="T159" t="s">
        <v>753</v>
      </c>
      <c r="U159">
        <v>0</v>
      </c>
      <c r="V159" t="s">
        <v>753</v>
      </c>
      <c r="W159" t="s">
        <v>755</v>
      </c>
      <c r="X159">
        <v>0</v>
      </c>
      <c r="Y159" t="s">
        <v>753</v>
      </c>
      <c r="Z159">
        <v>0</v>
      </c>
      <c r="AA159" t="s">
        <v>753</v>
      </c>
      <c r="AB159">
        <v>0</v>
      </c>
      <c r="AC159">
        <v>2.0592000000000001</v>
      </c>
      <c r="AD159">
        <v>9.9657999999999998</v>
      </c>
      <c r="AE159">
        <v>0.1</v>
      </c>
      <c r="AF159">
        <v>0</v>
      </c>
      <c r="AG159">
        <v>0</v>
      </c>
      <c r="AH159">
        <v>0</v>
      </c>
      <c r="AI159">
        <v>0</v>
      </c>
      <c r="AJ159" t="s">
        <v>1583</v>
      </c>
      <c r="AK159">
        <v>5200128</v>
      </c>
      <c r="AL159">
        <v>52000264</v>
      </c>
      <c r="AM159">
        <v>52000235</v>
      </c>
      <c r="AN159">
        <v>700070</v>
      </c>
      <c r="AO159">
        <v>6169276</v>
      </c>
      <c r="AP159">
        <v>700070</v>
      </c>
      <c r="AQ159">
        <v>6169276</v>
      </c>
      <c r="AR159" t="s">
        <v>758</v>
      </c>
      <c r="AS159" t="s">
        <v>755</v>
      </c>
      <c r="AT159">
        <v>0.88639999999999997</v>
      </c>
      <c r="AU159" t="s">
        <v>755</v>
      </c>
      <c r="AV159">
        <v>0.03</v>
      </c>
      <c r="AW159" t="s">
        <v>755</v>
      </c>
      <c r="AX159">
        <v>109.4276</v>
      </c>
      <c r="AY159" t="s">
        <v>753</v>
      </c>
      <c r="AZ159">
        <v>0</v>
      </c>
      <c r="BA159" t="s">
        <v>753</v>
      </c>
      <c r="BB159" t="s">
        <v>753</v>
      </c>
      <c r="BC159" t="s">
        <v>753</v>
      </c>
      <c r="BD159" t="s">
        <v>753</v>
      </c>
    </row>
    <row r="160" spans="1:56" x14ac:dyDescent="0.25">
      <c r="A160" t="s">
        <v>1612</v>
      </c>
      <c r="B160">
        <v>844</v>
      </c>
      <c r="C160">
        <v>2</v>
      </c>
      <c r="D160" t="s">
        <v>1611</v>
      </c>
      <c r="E160">
        <v>376</v>
      </c>
      <c r="F160">
        <v>5.9</v>
      </c>
      <c r="G160">
        <v>13</v>
      </c>
      <c r="H160">
        <v>1.2</v>
      </c>
      <c r="I160">
        <v>1.8</v>
      </c>
      <c r="J160" t="s">
        <v>753</v>
      </c>
      <c r="K160" t="s">
        <v>787</v>
      </c>
      <c r="L160" t="s">
        <v>787</v>
      </c>
      <c r="M160" t="s">
        <v>738</v>
      </c>
      <c r="N160" t="s">
        <v>762</v>
      </c>
      <c r="O160" t="s">
        <v>2352</v>
      </c>
      <c r="P160" t="s">
        <v>753</v>
      </c>
      <c r="Q160" t="s">
        <v>787</v>
      </c>
      <c r="R160" t="s">
        <v>753</v>
      </c>
      <c r="S160" t="s">
        <v>787</v>
      </c>
      <c r="T160" t="s">
        <v>753</v>
      </c>
      <c r="U160">
        <v>0</v>
      </c>
      <c r="V160" t="s">
        <v>753</v>
      </c>
      <c r="W160" t="s">
        <v>762</v>
      </c>
      <c r="X160">
        <v>0</v>
      </c>
      <c r="Y160" t="s">
        <v>753</v>
      </c>
      <c r="Z160">
        <v>0</v>
      </c>
      <c r="AA160" t="s">
        <v>753</v>
      </c>
      <c r="AB160">
        <v>0</v>
      </c>
      <c r="AC160">
        <v>4.5904999999999996</v>
      </c>
      <c r="AD160">
        <v>70.121700000000004</v>
      </c>
      <c r="AE160" t="s">
        <v>1477</v>
      </c>
      <c r="AF160">
        <v>3100</v>
      </c>
      <c r="AG160">
        <v>0</v>
      </c>
      <c r="AH160">
        <v>0</v>
      </c>
      <c r="AI160">
        <v>0</v>
      </c>
      <c r="AJ160" t="s">
        <v>1613</v>
      </c>
      <c r="AK160">
        <v>6300002</v>
      </c>
      <c r="AL160">
        <v>63000289</v>
      </c>
      <c r="AM160">
        <v>63000003</v>
      </c>
      <c r="AN160">
        <v>675786</v>
      </c>
      <c r="AO160">
        <v>6072899</v>
      </c>
      <c r="AP160">
        <v>675786</v>
      </c>
      <c r="AQ160">
        <v>6072899</v>
      </c>
      <c r="AR160" t="s">
        <v>758</v>
      </c>
      <c r="AS160" t="s">
        <v>762</v>
      </c>
      <c r="AT160">
        <v>1.8826000000000001</v>
      </c>
      <c r="AU160" t="s">
        <v>763</v>
      </c>
      <c r="AV160">
        <v>0.10440000000000001</v>
      </c>
      <c r="AW160" t="s">
        <v>755</v>
      </c>
      <c r="AX160">
        <v>109.0018</v>
      </c>
      <c r="AY160" t="s">
        <v>753</v>
      </c>
      <c r="AZ160">
        <v>0</v>
      </c>
      <c r="BA160" t="s">
        <v>753</v>
      </c>
      <c r="BB160" t="s">
        <v>753</v>
      </c>
      <c r="BC160" t="s">
        <v>753</v>
      </c>
      <c r="BD160" t="s">
        <v>753</v>
      </c>
    </row>
    <row r="161" spans="1:56" x14ac:dyDescent="0.25">
      <c r="A161" t="s">
        <v>1868</v>
      </c>
      <c r="B161">
        <v>1806</v>
      </c>
      <c r="C161">
        <v>1</v>
      </c>
      <c r="D161" t="s">
        <v>941</v>
      </c>
      <c r="E161">
        <v>760</v>
      </c>
      <c r="F161">
        <v>1.7</v>
      </c>
      <c r="G161">
        <v>9</v>
      </c>
      <c r="H161">
        <v>0.31</v>
      </c>
      <c r="I161">
        <v>0.65</v>
      </c>
      <c r="J161" t="s">
        <v>753</v>
      </c>
      <c r="K161" t="s">
        <v>755</v>
      </c>
      <c r="L161" t="s">
        <v>755</v>
      </c>
      <c r="M161" t="s">
        <v>754</v>
      </c>
      <c r="N161" t="s">
        <v>755</v>
      </c>
      <c r="O161" t="s">
        <v>2352</v>
      </c>
      <c r="P161" t="s">
        <v>753</v>
      </c>
      <c r="Q161">
        <v>0</v>
      </c>
      <c r="R161" t="s">
        <v>753</v>
      </c>
      <c r="S161">
        <v>0</v>
      </c>
      <c r="T161" t="s">
        <v>753</v>
      </c>
      <c r="U161">
        <v>0</v>
      </c>
      <c r="V161" t="s">
        <v>753</v>
      </c>
      <c r="W161" t="s">
        <v>755</v>
      </c>
      <c r="X161">
        <v>0</v>
      </c>
      <c r="Y161" t="s">
        <v>753</v>
      </c>
      <c r="Z161">
        <v>0</v>
      </c>
      <c r="AA161" t="s">
        <v>753</v>
      </c>
      <c r="AB161">
        <v>0</v>
      </c>
      <c r="AC161">
        <v>0.99409999999999998</v>
      </c>
      <c r="AD161">
        <v>51.829000000000001</v>
      </c>
      <c r="AE161">
        <v>0.1</v>
      </c>
      <c r="AF161">
        <v>3130</v>
      </c>
      <c r="AG161">
        <v>68</v>
      </c>
      <c r="AH161">
        <v>61</v>
      </c>
      <c r="AI161">
        <v>118</v>
      </c>
      <c r="AJ161" t="s">
        <v>1869</v>
      </c>
      <c r="AK161">
        <v>2500572</v>
      </c>
      <c r="AL161">
        <v>25003314</v>
      </c>
      <c r="AM161">
        <v>25003313</v>
      </c>
      <c r="AN161">
        <v>477182</v>
      </c>
      <c r="AO161">
        <v>6199675</v>
      </c>
      <c r="AP161">
        <v>99</v>
      </c>
      <c r="AQ161">
        <v>99</v>
      </c>
      <c r="AR161" t="s">
        <v>1744</v>
      </c>
      <c r="AS161">
        <v>0</v>
      </c>
      <c r="AT161">
        <v>1.4927999999999999</v>
      </c>
      <c r="AU161" t="s">
        <v>763</v>
      </c>
      <c r="AV161">
        <v>5.45E-2</v>
      </c>
      <c r="AW161" t="s">
        <v>755</v>
      </c>
      <c r="AX161">
        <v>102.9783</v>
      </c>
      <c r="AY161" t="s">
        <v>753</v>
      </c>
      <c r="AZ161">
        <v>0</v>
      </c>
      <c r="BA161" t="s">
        <v>753</v>
      </c>
      <c r="BB161" t="s">
        <v>753</v>
      </c>
      <c r="BC161" t="s">
        <v>753</v>
      </c>
      <c r="BD161" t="s">
        <v>753</v>
      </c>
    </row>
    <row r="162" spans="1:56" x14ac:dyDescent="0.25">
      <c r="A162" t="s">
        <v>306</v>
      </c>
      <c r="B162">
        <v>664</v>
      </c>
      <c r="C162">
        <v>2</v>
      </c>
      <c r="D162" t="s">
        <v>1467</v>
      </c>
      <c r="E162">
        <v>306</v>
      </c>
      <c r="F162">
        <v>2.2000000000000002</v>
      </c>
      <c r="G162">
        <v>15</v>
      </c>
      <c r="H162">
        <v>0.18</v>
      </c>
      <c r="I162">
        <v>0.35</v>
      </c>
      <c r="J162" t="s">
        <v>753</v>
      </c>
      <c r="K162" t="s">
        <v>762</v>
      </c>
      <c r="L162" t="s">
        <v>762</v>
      </c>
      <c r="M162" t="s">
        <v>738</v>
      </c>
      <c r="N162" t="s">
        <v>762</v>
      </c>
      <c r="O162" t="s">
        <v>2352</v>
      </c>
      <c r="P162" t="s">
        <v>753</v>
      </c>
      <c r="Q162">
        <v>0</v>
      </c>
      <c r="R162" t="s">
        <v>753</v>
      </c>
      <c r="S162">
        <v>0</v>
      </c>
      <c r="T162" t="s">
        <v>753</v>
      </c>
      <c r="U162">
        <v>0</v>
      </c>
      <c r="V162" t="s">
        <v>753</v>
      </c>
      <c r="W162" t="s">
        <v>762</v>
      </c>
      <c r="X162">
        <v>0</v>
      </c>
      <c r="Y162" t="s">
        <v>753</v>
      </c>
      <c r="Z162">
        <v>0</v>
      </c>
      <c r="AA162" t="s">
        <v>753</v>
      </c>
      <c r="AB162">
        <v>0</v>
      </c>
      <c r="AC162">
        <v>3.9805999999999999</v>
      </c>
      <c r="AD162">
        <v>71.9178</v>
      </c>
      <c r="AE162">
        <v>2.3704000000000001</v>
      </c>
      <c r="AF162">
        <v>1150</v>
      </c>
      <c r="AG162">
        <v>153</v>
      </c>
      <c r="AH162">
        <v>134</v>
      </c>
      <c r="AI162">
        <v>102</v>
      </c>
      <c r="AJ162" t="s">
        <v>1474</v>
      </c>
      <c r="AK162">
        <v>5100042</v>
      </c>
      <c r="AL162">
        <v>51000140</v>
      </c>
      <c r="AM162">
        <v>51000059</v>
      </c>
      <c r="AN162">
        <v>672013</v>
      </c>
      <c r="AO162">
        <v>6206088</v>
      </c>
      <c r="AP162">
        <v>671927</v>
      </c>
      <c r="AQ162">
        <v>6206026</v>
      </c>
      <c r="AR162" t="s">
        <v>758</v>
      </c>
      <c r="AS162">
        <v>0</v>
      </c>
      <c r="AT162">
        <v>1.796</v>
      </c>
      <c r="AU162" t="s">
        <v>753</v>
      </c>
      <c r="AV162">
        <v>9.0800000000000006E-2</v>
      </c>
      <c r="AW162" t="s">
        <v>753</v>
      </c>
      <c r="AX162">
        <v>112.8454</v>
      </c>
      <c r="AY162" t="s">
        <v>753</v>
      </c>
      <c r="AZ162">
        <v>0</v>
      </c>
      <c r="BA162" t="s">
        <v>753</v>
      </c>
      <c r="BB162" t="s">
        <v>753</v>
      </c>
      <c r="BC162" t="s">
        <v>753</v>
      </c>
      <c r="BD162" t="s">
        <v>753</v>
      </c>
    </row>
    <row r="163" spans="1:56" x14ac:dyDescent="0.25">
      <c r="A163" t="s">
        <v>106</v>
      </c>
      <c r="B163">
        <v>269</v>
      </c>
      <c r="C163">
        <v>1</v>
      </c>
      <c r="D163" t="s">
        <v>998</v>
      </c>
      <c r="E163">
        <v>779</v>
      </c>
      <c r="F163">
        <v>271.3</v>
      </c>
      <c r="G163">
        <v>10</v>
      </c>
      <c r="H163">
        <v>3.53</v>
      </c>
      <c r="I163">
        <v>8</v>
      </c>
      <c r="J163" t="s">
        <v>753</v>
      </c>
      <c r="K163" t="s">
        <v>787</v>
      </c>
      <c r="L163" t="s">
        <v>787</v>
      </c>
      <c r="M163" t="s">
        <v>738</v>
      </c>
      <c r="N163" t="s">
        <v>787</v>
      </c>
      <c r="O163" t="s">
        <v>760</v>
      </c>
      <c r="P163" t="s">
        <v>753</v>
      </c>
      <c r="Q163" t="s">
        <v>760</v>
      </c>
      <c r="R163" t="s">
        <v>753</v>
      </c>
      <c r="S163" t="s">
        <v>760</v>
      </c>
      <c r="T163" t="s">
        <v>753</v>
      </c>
      <c r="U163" t="s">
        <v>760</v>
      </c>
      <c r="V163" t="s">
        <v>753</v>
      </c>
      <c r="W163" t="s">
        <v>760</v>
      </c>
      <c r="X163">
        <v>0</v>
      </c>
      <c r="Y163" t="s">
        <v>753</v>
      </c>
      <c r="Z163" t="s">
        <v>787</v>
      </c>
      <c r="AA163" t="s">
        <v>753</v>
      </c>
      <c r="AB163">
        <v>0</v>
      </c>
      <c r="AC163">
        <v>1.7367999999999999</v>
      </c>
      <c r="AD163">
        <v>14</v>
      </c>
      <c r="AE163">
        <v>0.1</v>
      </c>
      <c r="AF163">
        <v>3150</v>
      </c>
      <c r="AG163">
        <v>41</v>
      </c>
      <c r="AH163">
        <v>41</v>
      </c>
      <c r="AI163">
        <v>29</v>
      </c>
      <c r="AJ163" t="s">
        <v>1021</v>
      </c>
      <c r="AK163">
        <v>2000148</v>
      </c>
      <c r="AL163">
        <v>20000223</v>
      </c>
      <c r="AM163">
        <v>20000015</v>
      </c>
      <c r="AN163">
        <v>496149</v>
      </c>
      <c r="AO163">
        <v>6263973</v>
      </c>
      <c r="AP163">
        <v>496149</v>
      </c>
      <c r="AQ163">
        <v>6263973</v>
      </c>
      <c r="AR163" t="s">
        <v>758</v>
      </c>
      <c r="AS163" t="s">
        <v>762</v>
      </c>
      <c r="AT163">
        <v>1.3070999999999999</v>
      </c>
      <c r="AU163" t="s">
        <v>763</v>
      </c>
      <c r="AV163">
        <v>0.16750000000000001</v>
      </c>
      <c r="AW163" t="s">
        <v>763</v>
      </c>
      <c r="AX163">
        <v>104.965</v>
      </c>
      <c r="AY163" t="s">
        <v>753</v>
      </c>
      <c r="AZ163">
        <v>0</v>
      </c>
      <c r="BA163" t="s">
        <v>753</v>
      </c>
      <c r="BB163" t="s">
        <v>753</v>
      </c>
      <c r="BC163" t="s">
        <v>753</v>
      </c>
      <c r="BD163" t="s">
        <v>753</v>
      </c>
    </row>
    <row r="164" spans="1:56" x14ac:dyDescent="0.25">
      <c r="A164" t="s">
        <v>107</v>
      </c>
      <c r="B164">
        <v>270</v>
      </c>
      <c r="C164">
        <v>1</v>
      </c>
      <c r="D164" t="s">
        <v>998</v>
      </c>
      <c r="E164">
        <v>661</v>
      </c>
      <c r="F164">
        <v>148.5</v>
      </c>
      <c r="G164">
        <v>10</v>
      </c>
      <c r="H164">
        <v>3.26</v>
      </c>
      <c r="I164">
        <v>11.2</v>
      </c>
      <c r="J164" t="s">
        <v>753</v>
      </c>
      <c r="K164" t="s">
        <v>787</v>
      </c>
      <c r="L164" t="s">
        <v>787</v>
      </c>
      <c r="M164" t="s">
        <v>738</v>
      </c>
      <c r="N164" t="s">
        <v>787</v>
      </c>
      <c r="O164" t="s">
        <v>762</v>
      </c>
      <c r="P164" t="s">
        <v>753</v>
      </c>
      <c r="Q164" t="s">
        <v>760</v>
      </c>
      <c r="R164" t="s">
        <v>753</v>
      </c>
      <c r="S164" t="s">
        <v>760</v>
      </c>
      <c r="T164" t="s">
        <v>753</v>
      </c>
      <c r="U164" t="s">
        <v>760</v>
      </c>
      <c r="V164" t="s">
        <v>753</v>
      </c>
      <c r="W164" t="s">
        <v>760</v>
      </c>
      <c r="X164">
        <v>0</v>
      </c>
      <c r="Y164" t="s">
        <v>753</v>
      </c>
      <c r="Z164" t="s">
        <v>787</v>
      </c>
      <c r="AA164" t="s">
        <v>753</v>
      </c>
      <c r="AB164" t="s">
        <v>764</v>
      </c>
      <c r="AC164">
        <v>1.6832</v>
      </c>
      <c r="AD164">
        <v>16.891400000000001</v>
      </c>
      <c r="AE164">
        <v>0.10300000000000001</v>
      </c>
      <c r="AF164">
        <v>3150</v>
      </c>
      <c r="AG164">
        <v>41</v>
      </c>
      <c r="AH164">
        <v>41</v>
      </c>
      <c r="AI164">
        <v>29</v>
      </c>
      <c r="AJ164" t="s">
        <v>1022</v>
      </c>
      <c r="AK164">
        <v>2000149</v>
      </c>
      <c r="AL164">
        <v>20000224</v>
      </c>
      <c r="AM164">
        <v>20000016</v>
      </c>
      <c r="AN164">
        <v>493249</v>
      </c>
      <c r="AO164">
        <v>6259883</v>
      </c>
      <c r="AP164">
        <v>493521</v>
      </c>
      <c r="AQ164">
        <v>6261232</v>
      </c>
      <c r="AR164" t="s">
        <v>758</v>
      </c>
      <c r="AS164" t="s">
        <v>762</v>
      </c>
      <c r="AT164">
        <v>1.5925</v>
      </c>
      <c r="AU164" t="s">
        <v>763</v>
      </c>
      <c r="AV164">
        <v>0.1903</v>
      </c>
      <c r="AW164" t="s">
        <v>763</v>
      </c>
      <c r="AX164">
        <v>115.5766</v>
      </c>
      <c r="AY164" t="s">
        <v>753</v>
      </c>
      <c r="AZ164" t="s">
        <v>764</v>
      </c>
      <c r="BA164" t="s">
        <v>753</v>
      </c>
      <c r="BB164" t="s">
        <v>753</v>
      </c>
      <c r="BC164" t="s">
        <v>753</v>
      </c>
      <c r="BD164" t="s">
        <v>753</v>
      </c>
    </row>
    <row r="165" spans="1:56" x14ac:dyDescent="0.25">
      <c r="A165" t="s">
        <v>59</v>
      </c>
      <c r="B165">
        <v>166</v>
      </c>
      <c r="C165">
        <v>1</v>
      </c>
      <c r="D165" t="s">
        <v>917</v>
      </c>
      <c r="E165">
        <v>410</v>
      </c>
      <c r="F165">
        <v>1.9</v>
      </c>
      <c r="G165">
        <v>11</v>
      </c>
      <c r="H165">
        <v>7.0000000000000007E-2</v>
      </c>
      <c r="I165">
        <v>0.28999999999999998</v>
      </c>
      <c r="J165" t="s">
        <v>753</v>
      </c>
      <c r="K165" t="s">
        <v>762</v>
      </c>
      <c r="L165" t="s">
        <v>762</v>
      </c>
      <c r="M165" t="s">
        <v>738</v>
      </c>
      <c r="N165" t="s">
        <v>755</v>
      </c>
      <c r="O165" t="s">
        <v>2352</v>
      </c>
      <c r="P165" t="s">
        <v>753</v>
      </c>
      <c r="Q165">
        <v>0</v>
      </c>
      <c r="R165" t="s">
        <v>753</v>
      </c>
      <c r="S165">
        <v>0</v>
      </c>
      <c r="T165" t="s">
        <v>753</v>
      </c>
      <c r="U165">
        <v>0</v>
      </c>
      <c r="V165" t="s">
        <v>753</v>
      </c>
      <c r="W165" t="s">
        <v>755</v>
      </c>
      <c r="X165">
        <v>0</v>
      </c>
      <c r="Y165" t="s">
        <v>753</v>
      </c>
      <c r="Z165">
        <v>0</v>
      </c>
      <c r="AA165" t="s">
        <v>753</v>
      </c>
      <c r="AB165">
        <v>0</v>
      </c>
      <c r="AC165">
        <v>4.3296000000000001</v>
      </c>
      <c r="AD165">
        <v>27.559200000000001</v>
      </c>
      <c r="AE165">
        <v>0.73119999999999996</v>
      </c>
      <c r="AF165">
        <v>1150</v>
      </c>
      <c r="AG165">
        <v>112</v>
      </c>
      <c r="AH165">
        <v>96</v>
      </c>
      <c r="AI165">
        <v>47</v>
      </c>
      <c r="AJ165" t="s">
        <v>921</v>
      </c>
      <c r="AK165">
        <v>4600069</v>
      </c>
      <c r="AL165">
        <v>46000678</v>
      </c>
      <c r="AM165">
        <v>46000154</v>
      </c>
      <c r="AN165">
        <v>553670</v>
      </c>
      <c r="AO165">
        <v>6138408</v>
      </c>
      <c r="AP165">
        <v>553635</v>
      </c>
      <c r="AQ165">
        <v>6138367</v>
      </c>
      <c r="AR165" t="s">
        <v>758</v>
      </c>
      <c r="AS165">
        <v>0</v>
      </c>
      <c r="AT165">
        <v>2.8776000000000002</v>
      </c>
      <c r="AU165" t="s">
        <v>763</v>
      </c>
      <c r="AV165">
        <v>0.18659999999999999</v>
      </c>
      <c r="AW165" t="s">
        <v>763</v>
      </c>
      <c r="AX165">
        <v>83.862200000000001</v>
      </c>
      <c r="AY165" t="s">
        <v>753</v>
      </c>
      <c r="AZ165">
        <v>0</v>
      </c>
      <c r="BA165" t="s">
        <v>753</v>
      </c>
      <c r="BB165" t="s">
        <v>753</v>
      </c>
      <c r="BC165" t="s">
        <v>753</v>
      </c>
      <c r="BD165" t="s">
        <v>753</v>
      </c>
    </row>
    <row r="166" spans="1:56" x14ac:dyDescent="0.25">
      <c r="A166" t="s">
        <v>326</v>
      </c>
      <c r="B166">
        <v>696</v>
      </c>
      <c r="C166">
        <v>2</v>
      </c>
      <c r="D166" t="s">
        <v>1495</v>
      </c>
      <c r="E166">
        <v>219</v>
      </c>
      <c r="F166">
        <v>23.1</v>
      </c>
      <c r="G166">
        <v>10</v>
      </c>
      <c r="H166">
        <v>3.21</v>
      </c>
      <c r="I166">
        <v>9</v>
      </c>
      <c r="J166" t="s">
        <v>753</v>
      </c>
      <c r="K166" t="s">
        <v>787</v>
      </c>
      <c r="L166" t="s">
        <v>787</v>
      </c>
      <c r="M166" t="s">
        <v>738</v>
      </c>
      <c r="N166" t="s">
        <v>787</v>
      </c>
      <c r="O166" t="s">
        <v>2352</v>
      </c>
      <c r="P166" t="s">
        <v>753</v>
      </c>
      <c r="Q166" t="s">
        <v>760</v>
      </c>
      <c r="R166" t="s">
        <v>753</v>
      </c>
      <c r="S166" t="s">
        <v>760</v>
      </c>
      <c r="T166" t="s">
        <v>753</v>
      </c>
      <c r="U166">
        <v>0</v>
      </c>
      <c r="V166" t="s">
        <v>753</v>
      </c>
      <c r="W166" t="s">
        <v>787</v>
      </c>
      <c r="X166" t="s">
        <v>787</v>
      </c>
      <c r="Y166" t="s">
        <v>753</v>
      </c>
      <c r="Z166">
        <v>0</v>
      </c>
      <c r="AA166" t="s">
        <v>753</v>
      </c>
      <c r="AB166" t="s">
        <v>764</v>
      </c>
      <c r="AC166">
        <v>2.0884999999999998</v>
      </c>
      <c r="AD166">
        <v>31.899149999999999</v>
      </c>
      <c r="AE166" t="s">
        <v>1477</v>
      </c>
      <c r="AF166">
        <v>3150</v>
      </c>
      <c r="AG166">
        <v>0</v>
      </c>
      <c r="AH166">
        <v>0</v>
      </c>
      <c r="AI166">
        <v>0</v>
      </c>
      <c r="AJ166" t="s">
        <v>1507</v>
      </c>
      <c r="AK166">
        <v>4900002</v>
      </c>
      <c r="AL166">
        <v>49000130</v>
      </c>
      <c r="AM166">
        <v>49000041</v>
      </c>
      <c r="AN166">
        <v>706425</v>
      </c>
      <c r="AO166">
        <v>6203680</v>
      </c>
      <c r="AP166">
        <v>706425</v>
      </c>
      <c r="AQ166">
        <v>6203680</v>
      </c>
      <c r="AR166" t="s">
        <v>758</v>
      </c>
      <c r="AS166" t="s">
        <v>762</v>
      </c>
      <c r="AT166">
        <v>1.6455500000000001</v>
      </c>
      <c r="AU166" t="s">
        <v>763</v>
      </c>
      <c r="AV166">
        <v>0.18559999999999999</v>
      </c>
      <c r="AW166" t="s">
        <v>763</v>
      </c>
      <c r="AX166">
        <v>124.37475000000001</v>
      </c>
      <c r="AY166" t="s">
        <v>753</v>
      </c>
      <c r="AZ166" t="s">
        <v>764</v>
      </c>
      <c r="BA166" t="s">
        <v>753</v>
      </c>
      <c r="BB166" t="s">
        <v>753</v>
      </c>
      <c r="BC166" t="s">
        <v>753</v>
      </c>
      <c r="BD166" t="s">
        <v>753</v>
      </c>
    </row>
    <row r="167" spans="1:56" x14ac:dyDescent="0.25">
      <c r="A167" t="s">
        <v>875</v>
      </c>
      <c r="B167">
        <v>109</v>
      </c>
      <c r="C167">
        <v>1</v>
      </c>
      <c r="D167" t="s">
        <v>863</v>
      </c>
      <c r="E167">
        <v>540</v>
      </c>
      <c r="F167">
        <v>5</v>
      </c>
      <c r="G167">
        <v>13</v>
      </c>
      <c r="H167">
        <v>0.5</v>
      </c>
      <c r="I167">
        <v>0.7</v>
      </c>
      <c r="J167" t="s">
        <v>753</v>
      </c>
      <c r="K167" t="s">
        <v>787</v>
      </c>
      <c r="L167" t="s">
        <v>787</v>
      </c>
      <c r="M167" t="s">
        <v>738</v>
      </c>
      <c r="N167" t="s">
        <v>787</v>
      </c>
      <c r="O167" t="s">
        <v>2352</v>
      </c>
      <c r="P167" t="s">
        <v>753</v>
      </c>
      <c r="Q167" t="s">
        <v>753</v>
      </c>
      <c r="R167" t="s">
        <v>753</v>
      </c>
      <c r="S167" t="s">
        <v>753</v>
      </c>
      <c r="T167" t="s">
        <v>753</v>
      </c>
      <c r="U167">
        <v>0</v>
      </c>
      <c r="V167" t="s">
        <v>753</v>
      </c>
      <c r="W167" t="s">
        <v>787</v>
      </c>
      <c r="X167">
        <v>0</v>
      </c>
      <c r="Y167" t="s">
        <v>753</v>
      </c>
      <c r="Z167">
        <v>0</v>
      </c>
      <c r="AA167" t="s">
        <v>753</v>
      </c>
      <c r="AB167">
        <v>0</v>
      </c>
      <c r="AC167">
        <v>3.1941999999999999</v>
      </c>
      <c r="AD167">
        <v>124.8539</v>
      </c>
      <c r="AE167">
        <v>0.2336</v>
      </c>
      <c r="AF167">
        <v>3160</v>
      </c>
      <c r="AG167">
        <v>254</v>
      </c>
      <c r="AH167">
        <v>263</v>
      </c>
      <c r="AI167">
        <v>0</v>
      </c>
      <c r="AJ167" t="s">
        <v>876</v>
      </c>
      <c r="AK167">
        <v>4100115</v>
      </c>
      <c r="AL167">
        <v>41000609</v>
      </c>
      <c r="AM167">
        <v>41000608</v>
      </c>
      <c r="AN167">
        <v>552994</v>
      </c>
      <c r="AO167">
        <v>6083115</v>
      </c>
      <c r="AP167">
        <v>552994</v>
      </c>
      <c r="AQ167">
        <v>6083115</v>
      </c>
      <c r="AR167" t="s">
        <v>758</v>
      </c>
      <c r="AS167" t="s">
        <v>762</v>
      </c>
      <c r="AT167">
        <v>6.6757</v>
      </c>
      <c r="AU167" t="s">
        <v>763</v>
      </c>
      <c r="AV167">
        <v>0.80159999999999998</v>
      </c>
      <c r="AW167" t="s">
        <v>763</v>
      </c>
      <c r="AX167">
        <v>90.235799999999998</v>
      </c>
      <c r="AY167" t="s">
        <v>753</v>
      </c>
      <c r="AZ167">
        <v>0</v>
      </c>
      <c r="BA167" t="s">
        <v>753</v>
      </c>
      <c r="BB167" t="s">
        <v>753</v>
      </c>
      <c r="BC167" t="s">
        <v>753</v>
      </c>
      <c r="BD167" t="s">
        <v>753</v>
      </c>
    </row>
    <row r="168" spans="1:56" x14ac:dyDescent="0.25">
      <c r="A168" t="s">
        <v>2158</v>
      </c>
      <c r="B168">
        <v>1230</v>
      </c>
      <c r="C168">
        <v>1</v>
      </c>
      <c r="D168" t="s">
        <v>998</v>
      </c>
      <c r="E168">
        <v>773</v>
      </c>
      <c r="F168">
        <v>38.799999999999997</v>
      </c>
      <c r="G168">
        <v>17</v>
      </c>
      <c r="H168">
        <v>0.5</v>
      </c>
      <c r="J168" t="s">
        <v>860</v>
      </c>
      <c r="K168" t="s">
        <v>1477</v>
      </c>
      <c r="L168" t="s">
        <v>1477</v>
      </c>
      <c r="M168">
        <v>0</v>
      </c>
      <c r="O168" t="s">
        <v>2352</v>
      </c>
      <c r="P168" t="s">
        <v>860</v>
      </c>
      <c r="Q168">
        <v>0</v>
      </c>
      <c r="R168" t="s">
        <v>860</v>
      </c>
      <c r="S168">
        <v>0</v>
      </c>
      <c r="T168" t="s">
        <v>860</v>
      </c>
      <c r="U168">
        <v>0</v>
      </c>
      <c r="V168" t="s">
        <v>860</v>
      </c>
      <c r="W168">
        <v>0</v>
      </c>
      <c r="X168">
        <v>0</v>
      </c>
      <c r="Y168" t="s">
        <v>860</v>
      </c>
      <c r="Z168">
        <v>0</v>
      </c>
      <c r="AA168" t="s">
        <v>860</v>
      </c>
      <c r="AR168" t="s">
        <v>1744</v>
      </c>
      <c r="AU168">
        <v>0</v>
      </c>
      <c r="AW168">
        <v>0</v>
      </c>
      <c r="AY168">
        <v>0</v>
      </c>
      <c r="BA168" t="s">
        <v>860</v>
      </c>
      <c r="BB168" t="s">
        <v>860</v>
      </c>
      <c r="BC168" t="s">
        <v>860</v>
      </c>
      <c r="BD168" t="s">
        <v>860</v>
      </c>
    </row>
    <row r="169" spans="1:56" x14ac:dyDescent="0.25">
      <c r="A169" t="s">
        <v>191</v>
      </c>
      <c r="B169">
        <v>463</v>
      </c>
      <c r="C169">
        <v>1</v>
      </c>
      <c r="D169" t="s">
        <v>975</v>
      </c>
      <c r="E169">
        <v>740</v>
      </c>
      <c r="F169">
        <v>1.9</v>
      </c>
      <c r="G169">
        <v>13</v>
      </c>
      <c r="H169">
        <v>2.2999999999999998</v>
      </c>
      <c r="I169">
        <v>4.5</v>
      </c>
      <c r="J169" t="s">
        <v>753</v>
      </c>
      <c r="K169" t="s">
        <v>1477</v>
      </c>
      <c r="L169" t="s">
        <v>1477</v>
      </c>
      <c r="M169">
        <v>0</v>
      </c>
      <c r="N169">
        <v>0</v>
      </c>
      <c r="O169" t="s">
        <v>2352</v>
      </c>
      <c r="P169" t="s">
        <v>753</v>
      </c>
      <c r="Q169">
        <v>0</v>
      </c>
      <c r="R169" t="s">
        <v>753</v>
      </c>
      <c r="S169">
        <v>0</v>
      </c>
      <c r="T169" t="s">
        <v>753</v>
      </c>
      <c r="U169">
        <v>0</v>
      </c>
      <c r="V169" t="s">
        <v>753</v>
      </c>
      <c r="W169">
        <v>0</v>
      </c>
      <c r="X169">
        <v>0</v>
      </c>
      <c r="Y169" t="s">
        <v>753</v>
      </c>
      <c r="Z169">
        <v>0</v>
      </c>
      <c r="AA169" t="s">
        <v>753</v>
      </c>
      <c r="AB169">
        <v>0</v>
      </c>
      <c r="AC169">
        <v>0.313</v>
      </c>
      <c r="AD169">
        <v>174.5744</v>
      </c>
      <c r="AE169">
        <v>0.05</v>
      </c>
      <c r="AF169">
        <v>3160</v>
      </c>
      <c r="AG169">
        <v>52</v>
      </c>
      <c r="AH169">
        <v>48</v>
      </c>
      <c r="AI169">
        <v>0</v>
      </c>
      <c r="AJ169" t="s">
        <v>1266</v>
      </c>
      <c r="AK169">
        <v>2100338</v>
      </c>
      <c r="AL169">
        <v>21006471</v>
      </c>
      <c r="AM169">
        <v>21000387</v>
      </c>
      <c r="AN169">
        <v>535949</v>
      </c>
      <c r="AO169">
        <v>6213723</v>
      </c>
      <c r="AP169">
        <v>535949</v>
      </c>
      <c r="AQ169">
        <v>6213723</v>
      </c>
      <c r="AR169" t="s">
        <v>758</v>
      </c>
      <c r="AS169">
        <v>0</v>
      </c>
      <c r="AT169" t="s">
        <v>1477</v>
      </c>
      <c r="AU169">
        <v>0</v>
      </c>
      <c r="AV169" t="s">
        <v>1477</v>
      </c>
      <c r="AW169">
        <v>0</v>
      </c>
      <c r="AX169" t="s">
        <v>1477</v>
      </c>
      <c r="AY169">
        <v>0</v>
      </c>
      <c r="AZ169">
        <v>0</v>
      </c>
      <c r="BA169" t="s">
        <v>753</v>
      </c>
      <c r="BB169" t="s">
        <v>753</v>
      </c>
      <c r="BC169" t="s">
        <v>753</v>
      </c>
      <c r="BD169" t="s">
        <v>753</v>
      </c>
    </row>
    <row r="170" spans="1:56" x14ac:dyDescent="0.25">
      <c r="A170" t="s">
        <v>1859</v>
      </c>
      <c r="B170">
        <v>1801</v>
      </c>
      <c r="C170">
        <v>1</v>
      </c>
      <c r="D170" t="s">
        <v>941</v>
      </c>
      <c r="E170">
        <v>760</v>
      </c>
      <c r="F170">
        <v>2.8</v>
      </c>
      <c r="G170">
        <v>9</v>
      </c>
      <c r="H170">
        <v>7.4999999999999997E-2</v>
      </c>
      <c r="I170">
        <v>0.15</v>
      </c>
      <c r="J170" t="s">
        <v>753</v>
      </c>
      <c r="K170" t="s">
        <v>1477</v>
      </c>
      <c r="L170" t="s">
        <v>1477</v>
      </c>
      <c r="M170">
        <v>0</v>
      </c>
      <c r="N170">
        <v>0</v>
      </c>
      <c r="O170" t="s">
        <v>2352</v>
      </c>
      <c r="P170" t="s">
        <v>753</v>
      </c>
      <c r="Q170">
        <v>0</v>
      </c>
      <c r="R170" t="s">
        <v>753</v>
      </c>
      <c r="S170">
        <v>0</v>
      </c>
      <c r="T170" t="s">
        <v>753</v>
      </c>
      <c r="U170">
        <v>0</v>
      </c>
      <c r="V170" t="s">
        <v>753</v>
      </c>
      <c r="W170">
        <v>0</v>
      </c>
      <c r="X170">
        <v>0</v>
      </c>
      <c r="Y170" t="s">
        <v>753</v>
      </c>
      <c r="Z170">
        <v>0</v>
      </c>
      <c r="AA170" t="s">
        <v>753</v>
      </c>
      <c r="AB170">
        <v>0</v>
      </c>
      <c r="AC170">
        <v>2.5</v>
      </c>
      <c r="AD170">
        <v>55.4</v>
      </c>
      <c r="AE170" t="s">
        <v>1477</v>
      </c>
      <c r="AF170">
        <v>1150</v>
      </c>
      <c r="AG170">
        <v>69</v>
      </c>
      <c r="AH170">
        <v>62</v>
      </c>
      <c r="AI170">
        <v>43</v>
      </c>
      <c r="AJ170" t="s">
        <v>1860</v>
      </c>
      <c r="AK170">
        <v>2500575</v>
      </c>
      <c r="AL170">
        <v>25003320</v>
      </c>
      <c r="AM170">
        <v>25003319</v>
      </c>
      <c r="AN170">
        <v>452498</v>
      </c>
      <c r="AO170">
        <v>6194586</v>
      </c>
      <c r="AP170">
        <v>99</v>
      </c>
      <c r="AQ170">
        <v>99</v>
      </c>
      <c r="AR170" t="s">
        <v>1744</v>
      </c>
      <c r="AS170">
        <v>0</v>
      </c>
      <c r="AT170" t="s">
        <v>1477</v>
      </c>
      <c r="AU170">
        <v>0</v>
      </c>
      <c r="AV170" t="s">
        <v>1477</v>
      </c>
      <c r="AW170">
        <v>0</v>
      </c>
      <c r="AX170" t="s">
        <v>1477</v>
      </c>
      <c r="AY170">
        <v>0</v>
      </c>
      <c r="AZ170">
        <v>0</v>
      </c>
      <c r="BA170" t="s">
        <v>753</v>
      </c>
      <c r="BB170" t="s">
        <v>753</v>
      </c>
      <c r="BC170" t="s">
        <v>753</v>
      </c>
      <c r="BD170" t="s">
        <v>753</v>
      </c>
    </row>
    <row r="171" spans="1:56" x14ac:dyDescent="0.25">
      <c r="A171" t="s">
        <v>327</v>
      </c>
      <c r="B171">
        <v>697</v>
      </c>
      <c r="C171">
        <v>2</v>
      </c>
      <c r="D171" t="s">
        <v>1495</v>
      </c>
      <c r="E171">
        <v>350</v>
      </c>
      <c r="F171">
        <v>2.4</v>
      </c>
      <c r="G171">
        <v>9</v>
      </c>
      <c r="H171">
        <v>1</v>
      </c>
      <c r="I171">
        <v>2.2000000000000002</v>
      </c>
      <c r="J171" t="s">
        <v>753</v>
      </c>
      <c r="K171" t="s">
        <v>1477</v>
      </c>
      <c r="L171" t="s">
        <v>1477</v>
      </c>
      <c r="M171">
        <v>0</v>
      </c>
      <c r="N171">
        <v>0</v>
      </c>
      <c r="O171" t="s">
        <v>2352</v>
      </c>
      <c r="P171" t="s">
        <v>753</v>
      </c>
      <c r="Q171">
        <v>0</v>
      </c>
      <c r="R171" t="s">
        <v>753</v>
      </c>
      <c r="S171">
        <v>0</v>
      </c>
      <c r="T171" t="s">
        <v>753</v>
      </c>
      <c r="U171">
        <v>0</v>
      </c>
      <c r="V171" t="s">
        <v>753</v>
      </c>
      <c r="W171">
        <v>0</v>
      </c>
      <c r="X171">
        <v>0</v>
      </c>
      <c r="Y171" t="s">
        <v>753</v>
      </c>
      <c r="Z171">
        <v>0</v>
      </c>
      <c r="AA171" t="s">
        <v>753</v>
      </c>
      <c r="AB171">
        <v>0</v>
      </c>
      <c r="AC171">
        <v>5.0999999999999996</v>
      </c>
      <c r="AD171">
        <v>36</v>
      </c>
      <c r="AE171" t="s">
        <v>1477</v>
      </c>
      <c r="AF171">
        <v>3150</v>
      </c>
      <c r="AG171">
        <v>136</v>
      </c>
      <c r="AH171">
        <v>120</v>
      </c>
      <c r="AI171">
        <v>105</v>
      </c>
      <c r="AJ171" t="s">
        <v>1508</v>
      </c>
      <c r="AK171">
        <v>5200004</v>
      </c>
      <c r="AL171">
        <v>52000985</v>
      </c>
      <c r="AM171">
        <v>52000004</v>
      </c>
      <c r="AN171">
        <v>688805</v>
      </c>
      <c r="AO171">
        <v>6174665</v>
      </c>
      <c r="AP171">
        <v>688805</v>
      </c>
      <c r="AQ171">
        <v>6174665</v>
      </c>
      <c r="AR171" t="s">
        <v>758</v>
      </c>
      <c r="AS171">
        <v>0</v>
      </c>
      <c r="AT171" t="s">
        <v>1477</v>
      </c>
      <c r="AU171">
        <v>0</v>
      </c>
      <c r="AV171">
        <v>0</v>
      </c>
      <c r="AW171">
        <v>0</v>
      </c>
      <c r="AX171" t="s">
        <v>1477</v>
      </c>
      <c r="AY171">
        <v>0</v>
      </c>
      <c r="AZ171">
        <v>0</v>
      </c>
      <c r="BA171" t="s">
        <v>753</v>
      </c>
      <c r="BB171" t="s">
        <v>753</v>
      </c>
      <c r="BC171" t="s">
        <v>753</v>
      </c>
      <c r="BD171" t="s">
        <v>753</v>
      </c>
    </row>
    <row r="172" spans="1:56" x14ac:dyDescent="0.25">
      <c r="A172" t="s">
        <v>328</v>
      </c>
      <c r="B172">
        <v>698</v>
      </c>
      <c r="C172">
        <v>2</v>
      </c>
      <c r="D172" t="s">
        <v>1495</v>
      </c>
      <c r="E172">
        <v>240</v>
      </c>
      <c r="F172">
        <v>5</v>
      </c>
      <c r="G172">
        <v>9</v>
      </c>
      <c r="H172">
        <v>1.95</v>
      </c>
      <c r="I172">
        <v>2.8</v>
      </c>
      <c r="J172" t="s">
        <v>753</v>
      </c>
      <c r="K172" t="s">
        <v>1477</v>
      </c>
      <c r="L172" t="s">
        <v>1477</v>
      </c>
      <c r="M172">
        <v>0</v>
      </c>
      <c r="N172">
        <v>0</v>
      </c>
      <c r="O172" t="s">
        <v>2352</v>
      </c>
      <c r="P172" t="s">
        <v>753</v>
      </c>
      <c r="Q172">
        <v>0</v>
      </c>
      <c r="R172" t="s">
        <v>753</v>
      </c>
      <c r="S172">
        <v>0</v>
      </c>
      <c r="T172" t="s">
        <v>753</v>
      </c>
      <c r="U172">
        <v>0</v>
      </c>
      <c r="V172" t="s">
        <v>753</v>
      </c>
      <c r="W172">
        <v>0</v>
      </c>
      <c r="X172">
        <v>0</v>
      </c>
      <c r="Y172" t="s">
        <v>753</v>
      </c>
      <c r="Z172">
        <v>0</v>
      </c>
      <c r="AA172" t="s">
        <v>753</v>
      </c>
      <c r="AB172">
        <v>0</v>
      </c>
      <c r="AC172">
        <v>4.6104000000000003</v>
      </c>
      <c r="AD172">
        <v>38.666666666666664</v>
      </c>
      <c r="AE172">
        <v>0.15</v>
      </c>
      <c r="AF172">
        <v>0</v>
      </c>
      <c r="AG172">
        <v>0</v>
      </c>
      <c r="AH172">
        <v>0</v>
      </c>
      <c r="AI172">
        <v>0</v>
      </c>
      <c r="AJ172" t="s">
        <v>1509</v>
      </c>
      <c r="AK172">
        <v>5200011</v>
      </c>
      <c r="AL172">
        <v>52000107</v>
      </c>
      <c r="AM172">
        <v>52000011</v>
      </c>
      <c r="AN172">
        <v>702078</v>
      </c>
      <c r="AO172">
        <v>6184754</v>
      </c>
      <c r="AP172">
        <v>702078</v>
      </c>
      <c r="AQ172">
        <v>6184754</v>
      </c>
      <c r="AR172" t="s">
        <v>758</v>
      </c>
      <c r="AS172">
        <v>0</v>
      </c>
      <c r="AT172" t="s">
        <v>1477</v>
      </c>
      <c r="AU172">
        <v>0</v>
      </c>
      <c r="AV172">
        <v>0</v>
      </c>
      <c r="AW172">
        <v>0</v>
      </c>
      <c r="AX172" t="s">
        <v>1477</v>
      </c>
      <c r="AY172">
        <v>0</v>
      </c>
      <c r="AZ172">
        <v>0</v>
      </c>
      <c r="BA172" t="s">
        <v>753</v>
      </c>
      <c r="BB172" t="s">
        <v>753</v>
      </c>
      <c r="BC172" t="s">
        <v>753</v>
      </c>
      <c r="BD172" t="s">
        <v>753</v>
      </c>
    </row>
    <row r="173" spans="1:56" x14ac:dyDescent="0.25">
      <c r="A173" t="s">
        <v>1219</v>
      </c>
      <c r="B173">
        <v>425</v>
      </c>
      <c r="C173">
        <v>1</v>
      </c>
      <c r="D173" t="s">
        <v>1217</v>
      </c>
      <c r="E173">
        <v>657</v>
      </c>
      <c r="F173">
        <v>29.2</v>
      </c>
      <c r="G173">
        <v>9</v>
      </c>
      <c r="H173">
        <v>2.73</v>
      </c>
      <c r="I173">
        <v>5.9</v>
      </c>
      <c r="J173" t="s">
        <v>753</v>
      </c>
      <c r="K173" t="s">
        <v>755</v>
      </c>
      <c r="L173" t="s">
        <v>755</v>
      </c>
      <c r="M173" t="s">
        <v>754</v>
      </c>
      <c r="N173" t="s">
        <v>755</v>
      </c>
      <c r="O173" t="s">
        <v>2352</v>
      </c>
      <c r="P173" t="s">
        <v>753</v>
      </c>
      <c r="Q173" t="s">
        <v>755</v>
      </c>
      <c r="R173" t="s">
        <v>753</v>
      </c>
      <c r="S173" t="s">
        <v>755</v>
      </c>
      <c r="T173" t="s">
        <v>753</v>
      </c>
      <c r="U173">
        <v>0</v>
      </c>
      <c r="V173" t="s">
        <v>753</v>
      </c>
      <c r="W173" t="s">
        <v>755</v>
      </c>
      <c r="X173">
        <v>0</v>
      </c>
      <c r="Y173" t="s">
        <v>753</v>
      </c>
      <c r="Z173">
        <v>0</v>
      </c>
      <c r="AA173" t="s">
        <v>753</v>
      </c>
      <c r="AB173">
        <v>0</v>
      </c>
      <c r="AC173">
        <v>1.2596499999999999</v>
      </c>
      <c r="AD173">
        <v>5.9296000000000006</v>
      </c>
      <c r="AE173">
        <v>0.1</v>
      </c>
      <c r="AF173">
        <v>3150</v>
      </c>
      <c r="AG173">
        <v>0</v>
      </c>
      <c r="AH173">
        <v>0</v>
      </c>
      <c r="AI173">
        <v>0</v>
      </c>
      <c r="AJ173" t="s">
        <v>1220</v>
      </c>
      <c r="AK173">
        <v>2200183</v>
      </c>
      <c r="AL173">
        <v>22001352</v>
      </c>
      <c r="AM173">
        <v>22001351</v>
      </c>
      <c r="AN173">
        <v>496819</v>
      </c>
      <c r="AO173">
        <v>6223403</v>
      </c>
      <c r="AP173">
        <v>496819</v>
      </c>
      <c r="AQ173">
        <v>6223403</v>
      </c>
      <c r="AR173" t="s">
        <v>758</v>
      </c>
      <c r="AS173" t="s">
        <v>755</v>
      </c>
      <c r="AT173">
        <v>0.49969999999999998</v>
      </c>
      <c r="AU173" t="s">
        <v>755</v>
      </c>
      <c r="AV173">
        <v>2.3699999999999999E-2</v>
      </c>
      <c r="AW173" t="s">
        <v>755</v>
      </c>
      <c r="AX173">
        <v>105.61545000000001</v>
      </c>
      <c r="AY173" t="s">
        <v>753</v>
      </c>
      <c r="AZ173">
        <v>0</v>
      </c>
      <c r="BA173" t="s">
        <v>753</v>
      </c>
      <c r="BB173" t="s">
        <v>753</v>
      </c>
      <c r="BC173" t="s">
        <v>753</v>
      </c>
      <c r="BD173" t="s">
        <v>753</v>
      </c>
    </row>
    <row r="174" spans="1:56" x14ac:dyDescent="0.25">
      <c r="A174" t="s">
        <v>32</v>
      </c>
      <c r="B174">
        <v>110</v>
      </c>
      <c r="C174">
        <v>1</v>
      </c>
      <c r="D174" t="s">
        <v>863</v>
      </c>
      <c r="E174">
        <v>510</v>
      </c>
      <c r="F174">
        <v>5.7</v>
      </c>
      <c r="G174">
        <v>11</v>
      </c>
      <c r="H174">
        <v>0.97</v>
      </c>
      <c r="I174">
        <v>1.2</v>
      </c>
      <c r="J174" t="s">
        <v>753</v>
      </c>
      <c r="K174" t="s">
        <v>787</v>
      </c>
      <c r="L174" t="s">
        <v>787</v>
      </c>
      <c r="M174" t="s">
        <v>738</v>
      </c>
      <c r="N174" t="s">
        <v>787</v>
      </c>
      <c r="O174" t="s">
        <v>2352</v>
      </c>
      <c r="P174" t="s">
        <v>753</v>
      </c>
      <c r="Q174">
        <v>0</v>
      </c>
      <c r="R174" t="s">
        <v>753</v>
      </c>
      <c r="S174">
        <v>0</v>
      </c>
      <c r="T174" t="s">
        <v>753</v>
      </c>
      <c r="U174">
        <v>0</v>
      </c>
      <c r="V174" t="s">
        <v>753</v>
      </c>
      <c r="W174" t="s">
        <v>787</v>
      </c>
      <c r="X174">
        <v>0</v>
      </c>
      <c r="Y174" t="s">
        <v>753</v>
      </c>
      <c r="Z174">
        <v>0</v>
      </c>
      <c r="AA174" t="s">
        <v>753</v>
      </c>
      <c r="AB174">
        <v>0</v>
      </c>
      <c r="AC174">
        <v>3.7286000000000001</v>
      </c>
      <c r="AD174">
        <v>23.2928</v>
      </c>
      <c r="AE174">
        <v>8.6972000000000005</v>
      </c>
      <c r="AF174">
        <v>1150</v>
      </c>
      <c r="AG174">
        <v>112</v>
      </c>
      <c r="AH174">
        <v>96</v>
      </c>
      <c r="AI174">
        <v>47</v>
      </c>
      <c r="AJ174" t="s">
        <v>877</v>
      </c>
      <c r="AK174">
        <v>3700033</v>
      </c>
      <c r="AL174">
        <v>37000223</v>
      </c>
      <c r="AM174">
        <v>37000048</v>
      </c>
      <c r="AN174">
        <v>539989</v>
      </c>
      <c r="AO174">
        <v>6116684</v>
      </c>
      <c r="AP174">
        <v>539989</v>
      </c>
      <c r="AQ174">
        <v>6116684</v>
      </c>
      <c r="AR174" t="s">
        <v>758</v>
      </c>
      <c r="AS174" t="s">
        <v>762</v>
      </c>
      <c r="AT174">
        <v>2.1114999999999999</v>
      </c>
      <c r="AU174" t="s">
        <v>763</v>
      </c>
      <c r="AV174">
        <v>0.17330000000000001</v>
      </c>
      <c r="AW174" t="s">
        <v>763</v>
      </c>
      <c r="AX174">
        <v>95.596500000000006</v>
      </c>
      <c r="AY174" t="s">
        <v>753</v>
      </c>
      <c r="AZ174" t="s">
        <v>790</v>
      </c>
      <c r="BA174" t="s">
        <v>753</v>
      </c>
      <c r="BB174" t="s">
        <v>753</v>
      </c>
      <c r="BC174" t="s">
        <v>753</v>
      </c>
      <c r="BD174" t="s">
        <v>753</v>
      </c>
    </row>
    <row r="175" spans="1:56" x14ac:dyDescent="0.25">
      <c r="A175" t="s">
        <v>32</v>
      </c>
      <c r="B175">
        <v>559</v>
      </c>
      <c r="C175">
        <v>1</v>
      </c>
      <c r="D175" t="s">
        <v>932</v>
      </c>
      <c r="E175">
        <v>706</v>
      </c>
      <c r="F175">
        <v>1.5</v>
      </c>
      <c r="G175">
        <v>9</v>
      </c>
      <c r="H175">
        <v>1.5</v>
      </c>
      <c r="I175">
        <v>3</v>
      </c>
      <c r="J175" t="s">
        <v>753</v>
      </c>
      <c r="K175" t="s">
        <v>1477</v>
      </c>
      <c r="L175" t="s">
        <v>1477</v>
      </c>
      <c r="M175">
        <v>0</v>
      </c>
      <c r="N175">
        <v>0</v>
      </c>
      <c r="O175" t="s">
        <v>2352</v>
      </c>
      <c r="P175" t="s">
        <v>753</v>
      </c>
      <c r="Q175">
        <v>0</v>
      </c>
      <c r="R175" t="s">
        <v>753</v>
      </c>
      <c r="S175">
        <v>0</v>
      </c>
      <c r="T175" t="s">
        <v>753</v>
      </c>
      <c r="U175">
        <v>0</v>
      </c>
      <c r="V175" t="s">
        <v>753</v>
      </c>
      <c r="W175">
        <v>0</v>
      </c>
      <c r="X175">
        <v>0</v>
      </c>
      <c r="Y175" t="s">
        <v>753</v>
      </c>
      <c r="Z175">
        <v>0</v>
      </c>
      <c r="AA175" t="s">
        <v>753</v>
      </c>
      <c r="AB175">
        <v>0</v>
      </c>
      <c r="AC175">
        <v>3.5263</v>
      </c>
      <c r="AD175">
        <v>26</v>
      </c>
      <c r="AE175" t="s">
        <v>1477</v>
      </c>
      <c r="AF175">
        <v>3150</v>
      </c>
      <c r="AG175">
        <v>227</v>
      </c>
      <c r="AH175">
        <v>186</v>
      </c>
      <c r="AI175">
        <v>0</v>
      </c>
      <c r="AJ175" t="s">
        <v>1363</v>
      </c>
      <c r="AK175">
        <v>2300004</v>
      </c>
      <c r="AL175">
        <v>23001027</v>
      </c>
      <c r="AM175">
        <v>23000019</v>
      </c>
      <c r="AN175">
        <v>595259</v>
      </c>
      <c r="AO175">
        <v>6228443</v>
      </c>
      <c r="AP175">
        <v>595259</v>
      </c>
      <c r="AQ175">
        <v>6228443</v>
      </c>
      <c r="AR175" t="s">
        <v>758</v>
      </c>
      <c r="AS175">
        <v>0</v>
      </c>
      <c r="AT175" t="s">
        <v>1477</v>
      </c>
      <c r="AU175">
        <v>0</v>
      </c>
      <c r="AV175" t="s">
        <v>1477</v>
      </c>
      <c r="AW175">
        <v>0</v>
      </c>
      <c r="AX175" t="s">
        <v>1477</v>
      </c>
      <c r="AY175">
        <v>0</v>
      </c>
      <c r="AZ175">
        <v>0</v>
      </c>
      <c r="BA175" t="s">
        <v>753</v>
      </c>
      <c r="BB175" t="s">
        <v>753</v>
      </c>
      <c r="BC175" t="s">
        <v>753</v>
      </c>
      <c r="BD175" t="s">
        <v>753</v>
      </c>
    </row>
    <row r="176" spans="1:56" x14ac:dyDescent="0.25">
      <c r="A176" t="s">
        <v>1364</v>
      </c>
      <c r="B176">
        <v>560</v>
      </c>
      <c r="C176">
        <v>1</v>
      </c>
      <c r="D176" t="s">
        <v>932</v>
      </c>
      <c r="E176">
        <v>707</v>
      </c>
      <c r="F176">
        <v>6.8</v>
      </c>
      <c r="G176">
        <v>5</v>
      </c>
      <c r="H176">
        <v>0.35</v>
      </c>
      <c r="I176">
        <v>0.7</v>
      </c>
      <c r="J176" t="s">
        <v>753</v>
      </c>
      <c r="K176" t="s">
        <v>787</v>
      </c>
      <c r="L176" t="s">
        <v>787</v>
      </c>
      <c r="M176" t="s">
        <v>738</v>
      </c>
      <c r="N176" t="s">
        <v>787</v>
      </c>
      <c r="O176" t="s">
        <v>2352</v>
      </c>
      <c r="P176" t="s">
        <v>753</v>
      </c>
      <c r="Q176">
        <v>0</v>
      </c>
      <c r="R176" t="s">
        <v>753</v>
      </c>
      <c r="S176">
        <v>0</v>
      </c>
      <c r="T176" t="s">
        <v>753</v>
      </c>
      <c r="U176">
        <v>0</v>
      </c>
      <c r="V176" t="s">
        <v>753</v>
      </c>
      <c r="W176" t="s">
        <v>787</v>
      </c>
      <c r="X176">
        <v>0</v>
      </c>
      <c r="Y176" t="s">
        <v>753</v>
      </c>
      <c r="Z176">
        <v>0</v>
      </c>
      <c r="AA176" t="s">
        <v>753</v>
      </c>
      <c r="AB176">
        <v>0</v>
      </c>
      <c r="AC176">
        <v>2.3099999999999999E-2</v>
      </c>
      <c r="AD176">
        <v>929.07899999999995</v>
      </c>
      <c r="AE176" t="s">
        <v>1477</v>
      </c>
      <c r="AF176">
        <v>3160</v>
      </c>
      <c r="AG176">
        <v>0</v>
      </c>
      <c r="AH176">
        <v>0</v>
      </c>
      <c r="AI176">
        <v>0</v>
      </c>
      <c r="AJ176" t="s">
        <v>1365</v>
      </c>
      <c r="AK176">
        <v>2300107</v>
      </c>
      <c r="AL176">
        <v>23001029</v>
      </c>
      <c r="AM176">
        <v>23000161</v>
      </c>
      <c r="AN176">
        <v>596661</v>
      </c>
      <c r="AO176">
        <v>6259413</v>
      </c>
      <c r="AP176">
        <v>596661</v>
      </c>
      <c r="AQ176">
        <v>6259413</v>
      </c>
      <c r="AR176" t="s">
        <v>758</v>
      </c>
      <c r="AS176" t="s">
        <v>762</v>
      </c>
      <c r="AT176" t="s">
        <v>1477</v>
      </c>
      <c r="AU176">
        <v>0</v>
      </c>
      <c r="AV176" t="s">
        <v>1477</v>
      </c>
      <c r="AW176">
        <v>0</v>
      </c>
      <c r="AX176">
        <v>79.141499999999994</v>
      </c>
      <c r="AY176" t="s">
        <v>753</v>
      </c>
      <c r="AZ176">
        <v>0</v>
      </c>
      <c r="BA176" t="s">
        <v>753</v>
      </c>
      <c r="BB176" t="s">
        <v>753</v>
      </c>
      <c r="BC176" t="s">
        <v>753</v>
      </c>
      <c r="BD176" t="s">
        <v>753</v>
      </c>
    </row>
    <row r="177" spans="1:56" x14ac:dyDescent="0.25">
      <c r="A177" t="s">
        <v>362</v>
      </c>
      <c r="B177">
        <v>754</v>
      </c>
      <c r="C177">
        <v>2</v>
      </c>
      <c r="D177" t="s">
        <v>1488</v>
      </c>
      <c r="E177">
        <v>173</v>
      </c>
      <c r="F177">
        <v>935.2</v>
      </c>
      <c r="G177">
        <v>10</v>
      </c>
      <c r="H177">
        <v>13.39</v>
      </c>
      <c r="I177">
        <v>37.700000000000003</v>
      </c>
      <c r="J177" t="s">
        <v>753</v>
      </c>
      <c r="K177" t="s">
        <v>762</v>
      </c>
      <c r="L177" t="s">
        <v>762</v>
      </c>
      <c r="M177" t="s">
        <v>738</v>
      </c>
      <c r="N177" t="s">
        <v>762</v>
      </c>
      <c r="O177" t="s">
        <v>762</v>
      </c>
      <c r="P177" t="s">
        <v>753</v>
      </c>
      <c r="Q177" t="s">
        <v>755</v>
      </c>
      <c r="R177" t="s">
        <v>753</v>
      </c>
      <c r="S177" t="s">
        <v>753</v>
      </c>
      <c r="T177" t="s">
        <v>753</v>
      </c>
      <c r="U177" t="s">
        <v>762</v>
      </c>
      <c r="V177" t="s">
        <v>753</v>
      </c>
      <c r="W177" t="s">
        <v>762</v>
      </c>
      <c r="X177" t="s">
        <v>755</v>
      </c>
      <c r="Y177" t="s">
        <v>753</v>
      </c>
      <c r="Z177" t="s">
        <v>755</v>
      </c>
      <c r="AA177" t="s">
        <v>753</v>
      </c>
      <c r="AB177" t="s">
        <v>764</v>
      </c>
      <c r="AC177">
        <v>2.1412749999999998</v>
      </c>
      <c r="AD177">
        <v>8.6469249999999995</v>
      </c>
      <c r="AE177">
        <v>9.6666666666666679E-2</v>
      </c>
      <c r="AF177">
        <v>3140</v>
      </c>
      <c r="AG177">
        <v>139</v>
      </c>
      <c r="AH177">
        <v>123</v>
      </c>
      <c r="AI177">
        <v>109</v>
      </c>
      <c r="AJ177" t="s">
        <v>1550</v>
      </c>
      <c r="AK177">
        <v>5000002</v>
      </c>
      <c r="AL177">
        <v>50000068</v>
      </c>
      <c r="AM177">
        <v>50000029</v>
      </c>
      <c r="AN177">
        <v>714084</v>
      </c>
      <c r="AO177">
        <v>6189179</v>
      </c>
      <c r="AP177">
        <v>714214</v>
      </c>
      <c r="AQ177">
        <v>6188750</v>
      </c>
      <c r="AR177" t="s">
        <v>758</v>
      </c>
      <c r="AS177" t="s">
        <v>753</v>
      </c>
      <c r="AT177">
        <v>0.76042500000000013</v>
      </c>
      <c r="AU177" t="s">
        <v>753</v>
      </c>
      <c r="AV177">
        <v>5.4050000000000001E-2</v>
      </c>
      <c r="AW177" t="s">
        <v>763</v>
      </c>
      <c r="AX177">
        <v>107.8224</v>
      </c>
      <c r="AY177" t="s">
        <v>753</v>
      </c>
      <c r="AZ177" t="s">
        <v>764</v>
      </c>
      <c r="BA177" t="s">
        <v>753</v>
      </c>
      <c r="BB177" t="s">
        <v>753</v>
      </c>
      <c r="BC177" t="s">
        <v>753</v>
      </c>
      <c r="BD177" t="s">
        <v>753</v>
      </c>
    </row>
    <row r="178" spans="1:56" x14ac:dyDescent="0.25">
      <c r="A178" t="s">
        <v>108</v>
      </c>
      <c r="B178">
        <v>271</v>
      </c>
      <c r="C178">
        <v>1</v>
      </c>
      <c r="D178" t="s">
        <v>998</v>
      </c>
      <c r="E178">
        <v>730</v>
      </c>
      <c r="F178">
        <v>216.3</v>
      </c>
      <c r="G178">
        <v>10</v>
      </c>
      <c r="H178">
        <v>12.63</v>
      </c>
      <c r="I178">
        <v>29.2</v>
      </c>
      <c r="J178" t="s">
        <v>753</v>
      </c>
      <c r="K178" t="s">
        <v>753</v>
      </c>
      <c r="L178" t="s">
        <v>753</v>
      </c>
      <c r="M178" t="s">
        <v>754</v>
      </c>
      <c r="N178" t="s">
        <v>753</v>
      </c>
      <c r="O178" t="s">
        <v>762</v>
      </c>
      <c r="P178" t="s">
        <v>753</v>
      </c>
      <c r="Q178" t="s">
        <v>753</v>
      </c>
      <c r="R178" t="s">
        <v>753</v>
      </c>
      <c r="S178" t="s">
        <v>753</v>
      </c>
      <c r="T178" t="s">
        <v>753</v>
      </c>
      <c r="U178" t="s">
        <v>753</v>
      </c>
      <c r="V178" t="s">
        <v>753</v>
      </c>
      <c r="W178" t="s">
        <v>753</v>
      </c>
      <c r="X178">
        <v>0</v>
      </c>
      <c r="Y178" t="s">
        <v>753</v>
      </c>
      <c r="Z178" t="s">
        <v>753</v>
      </c>
      <c r="AA178" t="s">
        <v>753</v>
      </c>
      <c r="AB178">
        <v>0</v>
      </c>
      <c r="AC178">
        <v>1.8397999999999999</v>
      </c>
      <c r="AD178">
        <v>6.5495000000000001</v>
      </c>
      <c r="AE178">
        <v>0.1</v>
      </c>
      <c r="AF178">
        <v>3140</v>
      </c>
      <c r="AG178">
        <v>30</v>
      </c>
      <c r="AH178">
        <v>30</v>
      </c>
      <c r="AI178">
        <v>0</v>
      </c>
      <c r="AJ178" t="s">
        <v>1023</v>
      </c>
      <c r="AK178">
        <v>1800018</v>
      </c>
      <c r="AL178">
        <v>18000242</v>
      </c>
      <c r="AM178">
        <v>18000028</v>
      </c>
      <c r="AN178">
        <v>553787</v>
      </c>
      <c r="AO178">
        <v>6258768</v>
      </c>
      <c r="AP178">
        <v>553994</v>
      </c>
      <c r="AQ178">
        <v>6258583</v>
      </c>
      <c r="AR178" t="s">
        <v>758</v>
      </c>
      <c r="AS178" t="s">
        <v>755</v>
      </c>
      <c r="AT178">
        <v>0.6513500000000001</v>
      </c>
      <c r="AU178" t="s">
        <v>753</v>
      </c>
      <c r="AV178">
        <v>4.2099999999999999E-2</v>
      </c>
      <c r="AW178" t="s">
        <v>763</v>
      </c>
      <c r="AX178">
        <v>107.76835</v>
      </c>
      <c r="AY178" t="s">
        <v>753</v>
      </c>
      <c r="AZ178">
        <v>0</v>
      </c>
      <c r="BA178" t="s">
        <v>753</v>
      </c>
      <c r="BB178" t="s">
        <v>753</v>
      </c>
      <c r="BC178" t="s">
        <v>753</v>
      </c>
      <c r="BD178" t="s">
        <v>753</v>
      </c>
    </row>
    <row r="179" spans="1:56" x14ac:dyDescent="0.25">
      <c r="A179" t="s">
        <v>1205</v>
      </c>
      <c r="B179">
        <v>416</v>
      </c>
      <c r="C179">
        <v>1</v>
      </c>
      <c r="D179" t="s">
        <v>1204</v>
      </c>
      <c r="E179">
        <v>846</v>
      </c>
      <c r="F179">
        <v>12.6</v>
      </c>
      <c r="G179">
        <v>13</v>
      </c>
      <c r="H179">
        <v>0.49</v>
      </c>
      <c r="I179">
        <v>1.3</v>
      </c>
      <c r="J179" t="s">
        <v>787</v>
      </c>
      <c r="K179" t="s">
        <v>787</v>
      </c>
      <c r="L179" t="s">
        <v>787</v>
      </c>
      <c r="M179" t="s">
        <v>754</v>
      </c>
      <c r="N179" t="s">
        <v>787</v>
      </c>
      <c r="O179" t="s">
        <v>2352</v>
      </c>
      <c r="P179" t="s">
        <v>860</v>
      </c>
      <c r="Q179" t="s">
        <v>753</v>
      </c>
      <c r="R179" t="s">
        <v>753</v>
      </c>
      <c r="S179" t="s">
        <v>753</v>
      </c>
      <c r="T179" t="s">
        <v>753</v>
      </c>
      <c r="U179">
        <v>0</v>
      </c>
      <c r="V179" t="s">
        <v>787</v>
      </c>
      <c r="W179" t="s">
        <v>787</v>
      </c>
      <c r="X179">
        <v>0</v>
      </c>
      <c r="Y179" t="s">
        <v>860</v>
      </c>
      <c r="Z179">
        <v>0</v>
      </c>
      <c r="AA179" t="s">
        <v>860</v>
      </c>
      <c r="AB179">
        <v>0</v>
      </c>
      <c r="AC179">
        <v>2.7336</v>
      </c>
      <c r="AD179">
        <v>70.128299999999996</v>
      </c>
      <c r="AE179">
        <v>0.10100000000000001</v>
      </c>
      <c r="AF179">
        <v>3150</v>
      </c>
      <c r="AG179">
        <v>0</v>
      </c>
      <c r="AH179">
        <v>0</v>
      </c>
      <c r="AI179">
        <v>0</v>
      </c>
      <c r="AJ179" t="s">
        <v>1206</v>
      </c>
      <c r="AK179">
        <v>1500205</v>
      </c>
      <c r="AL179">
        <v>15001031</v>
      </c>
      <c r="AM179">
        <v>15001030</v>
      </c>
      <c r="AN179">
        <v>547628</v>
      </c>
      <c r="AO179">
        <v>6276166</v>
      </c>
      <c r="AP179">
        <v>547628</v>
      </c>
      <c r="AQ179">
        <v>6276166</v>
      </c>
      <c r="AR179" t="s">
        <v>758</v>
      </c>
      <c r="AS179" t="s">
        <v>762</v>
      </c>
      <c r="AT179" t="s">
        <v>1477</v>
      </c>
      <c r="AU179">
        <v>0</v>
      </c>
      <c r="AV179" t="s">
        <v>1477</v>
      </c>
      <c r="AW179">
        <v>0</v>
      </c>
      <c r="AX179">
        <v>96.760300000000001</v>
      </c>
      <c r="AY179" t="s">
        <v>753</v>
      </c>
      <c r="AZ179">
        <v>0</v>
      </c>
      <c r="BA179" t="s">
        <v>860</v>
      </c>
      <c r="BB179" t="s">
        <v>860</v>
      </c>
      <c r="BC179" t="s">
        <v>753</v>
      </c>
      <c r="BD179" t="s">
        <v>762</v>
      </c>
    </row>
    <row r="180" spans="1:56" x14ac:dyDescent="0.25">
      <c r="A180" t="s">
        <v>1221</v>
      </c>
      <c r="B180">
        <v>426</v>
      </c>
      <c r="C180">
        <v>1</v>
      </c>
      <c r="D180" t="s">
        <v>1217</v>
      </c>
      <c r="E180">
        <v>665</v>
      </c>
      <c r="F180">
        <v>1.4</v>
      </c>
      <c r="G180">
        <v>5</v>
      </c>
      <c r="H180">
        <v>0.83</v>
      </c>
      <c r="I180">
        <v>2</v>
      </c>
      <c r="J180" t="s">
        <v>753</v>
      </c>
      <c r="K180" t="s">
        <v>760</v>
      </c>
      <c r="L180" t="s">
        <v>760</v>
      </c>
      <c r="M180" t="s">
        <v>738</v>
      </c>
      <c r="N180" t="s">
        <v>760</v>
      </c>
      <c r="O180" t="s">
        <v>2352</v>
      </c>
      <c r="P180" t="s">
        <v>753</v>
      </c>
      <c r="Q180" t="s">
        <v>755</v>
      </c>
      <c r="R180" t="s">
        <v>753</v>
      </c>
      <c r="S180" t="s">
        <v>755</v>
      </c>
      <c r="T180" t="s">
        <v>753</v>
      </c>
      <c r="U180">
        <v>0</v>
      </c>
      <c r="V180" t="s">
        <v>753</v>
      </c>
      <c r="W180" t="s">
        <v>760</v>
      </c>
      <c r="X180">
        <v>0</v>
      </c>
      <c r="Y180" t="s">
        <v>753</v>
      </c>
      <c r="Z180">
        <v>0</v>
      </c>
      <c r="AA180" t="s">
        <v>753</v>
      </c>
      <c r="AB180">
        <v>0</v>
      </c>
      <c r="AC180">
        <v>1.2699999999999999E-2</v>
      </c>
      <c r="AD180">
        <v>232.13820000000001</v>
      </c>
      <c r="AE180">
        <v>0.1</v>
      </c>
      <c r="AF180">
        <v>3130</v>
      </c>
      <c r="AG180">
        <v>0</v>
      </c>
      <c r="AH180">
        <v>0</v>
      </c>
      <c r="AI180">
        <v>0</v>
      </c>
      <c r="AJ180" t="s">
        <v>1222</v>
      </c>
      <c r="AK180">
        <v>2500077</v>
      </c>
      <c r="AL180">
        <v>25003295</v>
      </c>
      <c r="AM180">
        <v>25000150</v>
      </c>
      <c r="AN180">
        <v>457440</v>
      </c>
      <c r="AO180">
        <v>6248354</v>
      </c>
      <c r="AP180">
        <v>457440</v>
      </c>
      <c r="AQ180">
        <v>6248354</v>
      </c>
      <c r="AR180" t="s">
        <v>758</v>
      </c>
      <c r="AS180" t="s">
        <v>755</v>
      </c>
      <c r="AT180">
        <v>1.2442</v>
      </c>
      <c r="AU180" t="s">
        <v>763</v>
      </c>
      <c r="AV180">
        <v>3.39E-2</v>
      </c>
      <c r="AW180" t="s">
        <v>753</v>
      </c>
      <c r="AX180">
        <v>98.004400000000004</v>
      </c>
      <c r="AY180" t="s">
        <v>753</v>
      </c>
      <c r="AZ180">
        <v>0</v>
      </c>
      <c r="BA180" t="s">
        <v>753</v>
      </c>
      <c r="BB180" t="s">
        <v>753</v>
      </c>
      <c r="BC180" t="s">
        <v>753</v>
      </c>
      <c r="BD180" t="s">
        <v>753</v>
      </c>
    </row>
    <row r="181" spans="1:56" x14ac:dyDescent="0.25">
      <c r="A181" t="s">
        <v>1223</v>
      </c>
      <c r="B181">
        <v>427</v>
      </c>
      <c r="C181">
        <v>1</v>
      </c>
      <c r="D181" t="s">
        <v>1217</v>
      </c>
      <c r="E181">
        <v>665</v>
      </c>
      <c r="F181">
        <v>1.4</v>
      </c>
      <c r="G181">
        <v>5</v>
      </c>
      <c r="H181">
        <v>0.52</v>
      </c>
      <c r="I181">
        <v>1</v>
      </c>
      <c r="J181" t="s">
        <v>753</v>
      </c>
      <c r="K181" t="s">
        <v>1477</v>
      </c>
      <c r="L181" t="s">
        <v>1477</v>
      </c>
      <c r="M181">
        <v>0</v>
      </c>
      <c r="N181">
        <v>0</v>
      </c>
      <c r="O181" t="s">
        <v>2352</v>
      </c>
      <c r="P181" t="s">
        <v>753</v>
      </c>
      <c r="Q181">
        <v>0</v>
      </c>
      <c r="R181" t="s">
        <v>753</v>
      </c>
      <c r="S181">
        <v>0</v>
      </c>
      <c r="T181" t="s">
        <v>753</v>
      </c>
      <c r="U181">
        <v>0</v>
      </c>
      <c r="V181" t="s">
        <v>753</v>
      </c>
      <c r="W181">
        <v>0</v>
      </c>
      <c r="X181">
        <v>0</v>
      </c>
      <c r="Y181" t="s">
        <v>753</v>
      </c>
      <c r="Z181">
        <v>0</v>
      </c>
      <c r="AA181" t="s">
        <v>753</v>
      </c>
      <c r="AB181">
        <v>0</v>
      </c>
      <c r="AC181">
        <v>0.1</v>
      </c>
      <c r="AD181">
        <v>130</v>
      </c>
      <c r="AE181">
        <v>0.1</v>
      </c>
      <c r="AF181">
        <v>3130</v>
      </c>
      <c r="AG181">
        <v>0</v>
      </c>
      <c r="AH181">
        <v>0</v>
      </c>
      <c r="AI181">
        <v>0</v>
      </c>
      <c r="AJ181" t="s">
        <v>1224</v>
      </c>
      <c r="AK181">
        <v>2200220</v>
      </c>
      <c r="AL181">
        <v>22001514</v>
      </c>
      <c r="AM181">
        <v>22001513</v>
      </c>
      <c r="AN181">
        <v>457311</v>
      </c>
      <c r="AO181">
        <v>6248242</v>
      </c>
      <c r="AP181">
        <v>99</v>
      </c>
      <c r="AQ181">
        <v>99</v>
      </c>
      <c r="AR181" t="s">
        <v>758</v>
      </c>
      <c r="AS181">
        <v>0</v>
      </c>
      <c r="AT181" t="s">
        <v>1477</v>
      </c>
      <c r="AU181">
        <v>0</v>
      </c>
      <c r="AV181" t="s">
        <v>1477</v>
      </c>
      <c r="AW181">
        <v>0</v>
      </c>
      <c r="AX181" t="s">
        <v>1477</v>
      </c>
      <c r="AY181">
        <v>0</v>
      </c>
      <c r="AZ181">
        <v>0</v>
      </c>
      <c r="BA181" t="s">
        <v>753</v>
      </c>
      <c r="BB181" t="s">
        <v>753</v>
      </c>
      <c r="BC181" t="s">
        <v>753</v>
      </c>
      <c r="BD181" t="s">
        <v>753</v>
      </c>
    </row>
    <row r="182" spans="1:56" x14ac:dyDescent="0.25">
      <c r="A182" t="s">
        <v>1735</v>
      </c>
      <c r="B182">
        <v>998</v>
      </c>
      <c r="C182">
        <v>1</v>
      </c>
      <c r="D182" t="s">
        <v>998</v>
      </c>
      <c r="E182">
        <v>787</v>
      </c>
      <c r="F182">
        <v>5.8</v>
      </c>
      <c r="G182">
        <v>5</v>
      </c>
      <c r="H182">
        <v>0.35</v>
      </c>
      <c r="I182">
        <v>0.7</v>
      </c>
      <c r="J182" t="s">
        <v>753</v>
      </c>
      <c r="K182" t="s">
        <v>762</v>
      </c>
      <c r="L182" t="s">
        <v>762</v>
      </c>
      <c r="M182" t="s">
        <v>738</v>
      </c>
      <c r="N182" t="s">
        <v>753</v>
      </c>
      <c r="O182" t="s">
        <v>2352</v>
      </c>
      <c r="P182" t="s">
        <v>753</v>
      </c>
      <c r="Q182">
        <v>0</v>
      </c>
      <c r="R182" t="s">
        <v>753</v>
      </c>
      <c r="S182">
        <v>0</v>
      </c>
      <c r="T182" t="s">
        <v>753</v>
      </c>
      <c r="U182">
        <v>0</v>
      </c>
      <c r="V182" t="s">
        <v>753</v>
      </c>
      <c r="W182" t="s">
        <v>753</v>
      </c>
      <c r="X182">
        <v>0</v>
      </c>
      <c r="Y182" t="s">
        <v>753</v>
      </c>
      <c r="Z182">
        <v>0</v>
      </c>
      <c r="AA182" t="s">
        <v>753</v>
      </c>
      <c r="AB182">
        <v>0</v>
      </c>
      <c r="AC182">
        <v>2.9100000000000001E-2</v>
      </c>
      <c r="AD182">
        <v>179.80590000000001</v>
      </c>
      <c r="AE182">
        <v>0</v>
      </c>
      <c r="AF182">
        <v>0</v>
      </c>
      <c r="AG182">
        <v>0</v>
      </c>
      <c r="AH182">
        <v>0</v>
      </c>
      <c r="AI182">
        <v>17</v>
      </c>
      <c r="AJ182" t="s">
        <v>1736</v>
      </c>
      <c r="AK182">
        <v>1100062</v>
      </c>
      <c r="AL182">
        <v>11000284</v>
      </c>
      <c r="AM182">
        <v>11000283</v>
      </c>
      <c r="AN182">
        <v>465851</v>
      </c>
      <c r="AO182">
        <v>6312725</v>
      </c>
      <c r="AP182">
        <v>99</v>
      </c>
      <c r="AQ182">
        <v>99</v>
      </c>
      <c r="AR182" t="s">
        <v>758</v>
      </c>
      <c r="AS182">
        <v>0</v>
      </c>
      <c r="AT182">
        <v>1.1967000000000001</v>
      </c>
      <c r="AU182" t="s">
        <v>763</v>
      </c>
      <c r="AV182">
        <v>6.6299999999999998E-2</v>
      </c>
      <c r="AW182" t="s">
        <v>763</v>
      </c>
      <c r="AX182">
        <v>101.08880000000001</v>
      </c>
      <c r="AY182" t="s">
        <v>753</v>
      </c>
      <c r="AZ182">
        <v>0</v>
      </c>
      <c r="BA182" t="s">
        <v>753</v>
      </c>
      <c r="BB182" t="s">
        <v>753</v>
      </c>
      <c r="BC182" t="s">
        <v>753</v>
      </c>
      <c r="BD182" t="s">
        <v>753</v>
      </c>
    </row>
    <row r="183" spans="1:56" x14ac:dyDescent="0.25">
      <c r="A183" t="s">
        <v>2155</v>
      </c>
      <c r="B183">
        <v>801</v>
      </c>
      <c r="C183">
        <v>2</v>
      </c>
      <c r="D183" t="s">
        <v>1488</v>
      </c>
      <c r="E183">
        <v>101</v>
      </c>
      <c r="F183">
        <v>11.2</v>
      </c>
      <c r="G183">
        <v>9</v>
      </c>
      <c r="H183">
        <v>0.7</v>
      </c>
      <c r="I183">
        <v>1.5</v>
      </c>
      <c r="J183" t="s">
        <v>1719</v>
      </c>
      <c r="K183" t="s">
        <v>2156</v>
      </c>
      <c r="L183" t="s">
        <v>2156</v>
      </c>
      <c r="N183" t="s">
        <v>2157</v>
      </c>
      <c r="O183" t="s">
        <v>2352</v>
      </c>
      <c r="P183" t="s">
        <v>1719</v>
      </c>
      <c r="Q183">
        <v>0</v>
      </c>
      <c r="R183" t="s">
        <v>1719</v>
      </c>
      <c r="S183">
        <v>0</v>
      </c>
      <c r="T183" t="s">
        <v>1719</v>
      </c>
      <c r="U183">
        <v>0</v>
      </c>
      <c r="V183" t="s">
        <v>1719</v>
      </c>
      <c r="W183" t="s">
        <v>2157</v>
      </c>
      <c r="X183">
        <v>0</v>
      </c>
      <c r="Y183" t="s">
        <v>1719</v>
      </c>
      <c r="Z183">
        <v>0</v>
      </c>
      <c r="AA183" t="s">
        <v>1719</v>
      </c>
      <c r="AL183" t="s">
        <v>1138</v>
      </c>
      <c r="AM183">
        <v>53000005</v>
      </c>
      <c r="AR183" t="s">
        <v>758</v>
      </c>
      <c r="AS183" t="s">
        <v>1719</v>
      </c>
      <c r="AT183">
        <v>1.05165</v>
      </c>
      <c r="AU183" t="s">
        <v>1719</v>
      </c>
      <c r="AV183">
        <v>9.4149999999999998E-2</v>
      </c>
      <c r="AW183" t="s">
        <v>763</v>
      </c>
      <c r="AX183">
        <v>59.06465</v>
      </c>
      <c r="AY183" t="s">
        <v>1343</v>
      </c>
      <c r="AZ183" t="s">
        <v>764</v>
      </c>
      <c r="BA183" t="s">
        <v>1719</v>
      </c>
      <c r="BB183" t="s">
        <v>1719</v>
      </c>
      <c r="BC183" t="s">
        <v>1719</v>
      </c>
      <c r="BD183" t="s">
        <v>1719</v>
      </c>
    </row>
    <row r="184" spans="1:56" x14ac:dyDescent="0.25">
      <c r="A184" t="s">
        <v>1920</v>
      </c>
      <c r="B184">
        <v>2306</v>
      </c>
      <c r="C184">
        <v>2</v>
      </c>
      <c r="D184" t="s">
        <v>1488</v>
      </c>
      <c r="E184">
        <v>219</v>
      </c>
      <c r="F184">
        <v>2.2999999999999998</v>
      </c>
      <c r="G184">
        <v>9</v>
      </c>
      <c r="H184">
        <v>0.68</v>
      </c>
      <c r="I184">
        <v>1.75</v>
      </c>
      <c r="J184" t="s">
        <v>753</v>
      </c>
      <c r="K184" t="s">
        <v>753</v>
      </c>
      <c r="L184" t="s">
        <v>753</v>
      </c>
      <c r="M184" t="s">
        <v>754</v>
      </c>
      <c r="N184" t="s">
        <v>753</v>
      </c>
      <c r="O184" t="s">
        <v>2352</v>
      </c>
      <c r="P184" t="s">
        <v>753</v>
      </c>
      <c r="Q184" t="s">
        <v>753</v>
      </c>
      <c r="R184" t="s">
        <v>753</v>
      </c>
      <c r="S184" t="s">
        <v>753</v>
      </c>
      <c r="T184" t="s">
        <v>753</v>
      </c>
      <c r="U184">
        <v>0</v>
      </c>
      <c r="V184" t="s">
        <v>753</v>
      </c>
      <c r="W184" t="s">
        <v>753</v>
      </c>
      <c r="X184">
        <v>0</v>
      </c>
      <c r="Y184" t="s">
        <v>753</v>
      </c>
      <c r="Z184">
        <v>0</v>
      </c>
      <c r="AA184" t="s">
        <v>753</v>
      </c>
      <c r="AB184">
        <v>0</v>
      </c>
      <c r="AC184">
        <v>2.7951000000000001</v>
      </c>
      <c r="AD184">
        <v>28.151299999999999</v>
      </c>
      <c r="AE184">
        <v>0.1103</v>
      </c>
      <c r="AF184">
        <v>3150</v>
      </c>
      <c r="AG184">
        <v>133</v>
      </c>
      <c r="AH184">
        <v>117</v>
      </c>
      <c r="AI184">
        <v>108</v>
      </c>
      <c r="AJ184" t="s">
        <v>1921</v>
      </c>
      <c r="AK184">
        <v>4800013</v>
      </c>
      <c r="AL184">
        <v>48000078</v>
      </c>
      <c r="AM184">
        <v>48000029</v>
      </c>
      <c r="AN184">
        <v>707947</v>
      </c>
      <c r="AO184">
        <v>6206871</v>
      </c>
      <c r="AP184">
        <v>707947</v>
      </c>
      <c r="AQ184">
        <v>6206871</v>
      </c>
      <c r="AR184" t="s">
        <v>1744</v>
      </c>
      <c r="AS184" t="s">
        <v>755</v>
      </c>
      <c r="AT184">
        <v>0.69689999999999996</v>
      </c>
      <c r="AU184" t="s">
        <v>755</v>
      </c>
      <c r="AV184">
        <v>3.85E-2</v>
      </c>
      <c r="AW184" t="s">
        <v>755</v>
      </c>
      <c r="AX184">
        <v>88.150800000000004</v>
      </c>
      <c r="AY184" t="s">
        <v>753</v>
      </c>
      <c r="AZ184">
        <v>0</v>
      </c>
      <c r="BA184" t="s">
        <v>753</v>
      </c>
      <c r="BB184" t="s">
        <v>753</v>
      </c>
      <c r="BC184" t="s">
        <v>753</v>
      </c>
      <c r="BD184" t="s">
        <v>753</v>
      </c>
    </row>
    <row r="185" spans="1:56" x14ac:dyDescent="0.25">
      <c r="A185" t="s">
        <v>1922</v>
      </c>
      <c r="B185">
        <v>2307</v>
      </c>
      <c r="C185">
        <v>2</v>
      </c>
      <c r="D185" t="s">
        <v>1488</v>
      </c>
      <c r="E185">
        <v>219</v>
      </c>
      <c r="F185">
        <v>1.1000000000000001</v>
      </c>
      <c r="G185">
        <v>9</v>
      </c>
      <c r="H185">
        <v>0.98</v>
      </c>
      <c r="I185">
        <v>1.8</v>
      </c>
      <c r="J185" t="s">
        <v>753</v>
      </c>
      <c r="K185" t="s">
        <v>762</v>
      </c>
      <c r="L185" t="s">
        <v>762</v>
      </c>
      <c r="M185" t="s">
        <v>738</v>
      </c>
      <c r="N185" t="s">
        <v>753</v>
      </c>
      <c r="O185" t="s">
        <v>2352</v>
      </c>
      <c r="P185" t="s">
        <v>753</v>
      </c>
      <c r="Q185">
        <v>0</v>
      </c>
      <c r="R185" t="s">
        <v>753</v>
      </c>
      <c r="S185">
        <v>0</v>
      </c>
      <c r="T185" t="s">
        <v>753</v>
      </c>
      <c r="U185">
        <v>0</v>
      </c>
      <c r="V185" t="s">
        <v>753</v>
      </c>
      <c r="W185" t="s">
        <v>753</v>
      </c>
      <c r="X185">
        <v>0</v>
      </c>
      <c r="Y185" t="s">
        <v>753</v>
      </c>
      <c r="Z185">
        <v>0</v>
      </c>
      <c r="AA185" t="s">
        <v>753</v>
      </c>
      <c r="AB185">
        <v>0</v>
      </c>
      <c r="AC185">
        <v>4.2996999999999996</v>
      </c>
      <c r="AD185">
        <v>34.654600000000002</v>
      </c>
      <c r="AE185" t="s">
        <v>1477</v>
      </c>
      <c r="AF185">
        <v>3150</v>
      </c>
      <c r="AG185">
        <v>133</v>
      </c>
      <c r="AH185">
        <v>117</v>
      </c>
      <c r="AI185">
        <v>108</v>
      </c>
      <c r="AJ185" t="s">
        <v>1923</v>
      </c>
      <c r="AK185">
        <v>4800056</v>
      </c>
      <c r="AL185">
        <v>48000270</v>
      </c>
      <c r="AM185">
        <v>48000269</v>
      </c>
      <c r="AN185">
        <v>707572</v>
      </c>
      <c r="AO185">
        <v>6206406</v>
      </c>
      <c r="AP185">
        <v>99</v>
      </c>
      <c r="AQ185">
        <v>99</v>
      </c>
      <c r="AR185" t="s">
        <v>1744</v>
      </c>
      <c r="AS185" t="s">
        <v>755</v>
      </c>
      <c r="AT185">
        <v>0.92300000000000004</v>
      </c>
      <c r="AU185" t="s">
        <v>755</v>
      </c>
      <c r="AV185">
        <v>4.82E-2</v>
      </c>
      <c r="AW185" t="s">
        <v>755</v>
      </c>
      <c r="AX185">
        <v>57.261499999999998</v>
      </c>
      <c r="AY185" t="s">
        <v>1343</v>
      </c>
      <c r="AZ185">
        <v>0</v>
      </c>
      <c r="BA185" t="s">
        <v>753</v>
      </c>
      <c r="BB185" t="s">
        <v>753</v>
      </c>
      <c r="BC185" t="s">
        <v>753</v>
      </c>
      <c r="BD185" t="s">
        <v>753</v>
      </c>
    </row>
    <row r="186" spans="1:56" x14ac:dyDescent="0.25">
      <c r="A186" t="s">
        <v>60</v>
      </c>
      <c r="B186">
        <v>167</v>
      </c>
      <c r="C186">
        <v>1</v>
      </c>
      <c r="D186" t="s">
        <v>917</v>
      </c>
      <c r="E186">
        <v>410</v>
      </c>
      <c r="F186">
        <v>103.4</v>
      </c>
      <c r="G186">
        <v>9</v>
      </c>
      <c r="H186">
        <v>1.54</v>
      </c>
      <c r="I186">
        <v>3.1</v>
      </c>
      <c r="J186" t="s">
        <v>760</v>
      </c>
      <c r="K186" t="s">
        <v>760</v>
      </c>
      <c r="L186" t="s">
        <v>760</v>
      </c>
      <c r="M186" t="s">
        <v>754</v>
      </c>
      <c r="N186" t="s">
        <v>760</v>
      </c>
      <c r="O186" t="s">
        <v>2352</v>
      </c>
      <c r="P186" t="s">
        <v>860</v>
      </c>
      <c r="Q186" t="s">
        <v>762</v>
      </c>
      <c r="R186" t="s">
        <v>762</v>
      </c>
      <c r="S186" t="s">
        <v>762</v>
      </c>
      <c r="T186" t="s">
        <v>762</v>
      </c>
      <c r="U186">
        <v>0</v>
      </c>
      <c r="V186" t="s">
        <v>760</v>
      </c>
      <c r="W186" t="s">
        <v>760</v>
      </c>
      <c r="X186">
        <v>0</v>
      </c>
      <c r="Y186" t="s">
        <v>860</v>
      </c>
      <c r="Z186">
        <v>0</v>
      </c>
      <c r="AA186" t="s">
        <v>860</v>
      </c>
      <c r="AB186">
        <v>0</v>
      </c>
      <c r="AC186">
        <v>3.173</v>
      </c>
      <c r="AD186">
        <v>57.021000000000001</v>
      </c>
      <c r="AE186">
        <v>0.13289999999999999</v>
      </c>
      <c r="AF186">
        <v>3150</v>
      </c>
      <c r="AG186">
        <v>112</v>
      </c>
      <c r="AH186">
        <v>96</v>
      </c>
      <c r="AI186">
        <v>47</v>
      </c>
      <c r="AJ186" t="s">
        <v>922</v>
      </c>
      <c r="AK186">
        <v>4600071</v>
      </c>
      <c r="AL186">
        <v>46000506</v>
      </c>
      <c r="AM186">
        <v>46000505</v>
      </c>
      <c r="AN186">
        <v>553022</v>
      </c>
      <c r="AO186">
        <v>6143150</v>
      </c>
      <c r="AP186">
        <v>553022</v>
      </c>
      <c r="AQ186">
        <v>6143150</v>
      </c>
      <c r="AR186" t="s">
        <v>758</v>
      </c>
      <c r="AS186" t="s">
        <v>762</v>
      </c>
      <c r="AT186">
        <v>3.3769999999999998</v>
      </c>
      <c r="AU186" t="s">
        <v>763</v>
      </c>
      <c r="AV186">
        <v>0.22650000000000001</v>
      </c>
      <c r="AW186" t="s">
        <v>763</v>
      </c>
      <c r="AX186">
        <v>95.434299999999993</v>
      </c>
      <c r="AY186" t="s">
        <v>753</v>
      </c>
      <c r="AZ186">
        <v>0</v>
      </c>
      <c r="BA186" t="s">
        <v>762</v>
      </c>
      <c r="BB186" t="s">
        <v>762</v>
      </c>
      <c r="BC186" t="s">
        <v>753</v>
      </c>
      <c r="BD186" t="s">
        <v>762</v>
      </c>
    </row>
    <row r="187" spans="1:56" x14ac:dyDescent="0.25">
      <c r="A187" t="s">
        <v>109</v>
      </c>
      <c r="B187">
        <v>272</v>
      </c>
      <c r="C187">
        <v>1</v>
      </c>
      <c r="D187" t="s">
        <v>998</v>
      </c>
      <c r="E187">
        <v>787</v>
      </c>
      <c r="F187">
        <v>50.4</v>
      </c>
      <c r="G187">
        <v>13</v>
      </c>
      <c r="H187">
        <v>0.71</v>
      </c>
      <c r="I187">
        <v>2.35</v>
      </c>
      <c r="J187" t="s">
        <v>753</v>
      </c>
      <c r="K187" t="s">
        <v>762</v>
      </c>
      <c r="L187" t="s">
        <v>762</v>
      </c>
      <c r="M187" t="s">
        <v>738</v>
      </c>
      <c r="N187" t="s">
        <v>753</v>
      </c>
      <c r="O187" t="s">
        <v>2352</v>
      </c>
      <c r="P187" t="s">
        <v>753</v>
      </c>
      <c r="Q187" t="s">
        <v>755</v>
      </c>
      <c r="R187" t="s">
        <v>753</v>
      </c>
      <c r="S187" t="s">
        <v>755</v>
      </c>
      <c r="T187" t="s">
        <v>753</v>
      </c>
      <c r="U187" t="s">
        <v>762</v>
      </c>
      <c r="V187" t="s">
        <v>753</v>
      </c>
      <c r="W187" t="s">
        <v>762</v>
      </c>
      <c r="X187">
        <v>0</v>
      </c>
      <c r="Y187" t="s">
        <v>753</v>
      </c>
      <c r="Z187" t="s">
        <v>753</v>
      </c>
      <c r="AA187" t="s">
        <v>753</v>
      </c>
      <c r="AB187">
        <v>0</v>
      </c>
      <c r="AC187">
        <v>0.47770000000000001</v>
      </c>
      <c r="AD187">
        <v>96.031200000000013</v>
      </c>
      <c r="AE187">
        <v>0.05</v>
      </c>
      <c r="AF187">
        <v>3110</v>
      </c>
      <c r="AG187">
        <v>26</v>
      </c>
      <c r="AH187">
        <v>26</v>
      </c>
      <c r="AI187">
        <v>17</v>
      </c>
      <c r="AJ187" t="s">
        <v>1024</v>
      </c>
      <c r="AK187">
        <v>1100001</v>
      </c>
      <c r="AL187">
        <v>11000073</v>
      </c>
      <c r="AM187">
        <v>11000001</v>
      </c>
      <c r="AN187">
        <v>464272</v>
      </c>
      <c r="AO187">
        <v>6309999</v>
      </c>
      <c r="AP187">
        <v>464272</v>
      </c>
      <c r="AQ187">
        <v>6309999</v>
      </c>
      <c r="AR187" t="s">
        <v>758</v>
      </c>
      <c r="AS187" t="s">
        <v>755</v>
      </c>
      <c r="AT187">
        <v>1.00865</v>
      </c>
      <c r="AU187" t="s">
        <v>755</v>
      </c>
      <c r="AV187">
        <v>4.1749999999999995E-2</v>
      </c>
      <c r="AW187" t="s">
        <v>755</v>
      </c>
      <c r="AX187">
        <v>102.21084999999999</v>
      </c>
      <c r="AY187" t="s">
        <v>753</v>
      </c>
      <c r="AZ187" t="s">
        <v>790</v>
      </c>
      <c r="BA187" t="s">
        <v>753</v>
      </c>
      <c r="BB187" t="s">
        <v>753</v>
      </c>
      <c r="BC187" t="s">
        <v>753</v>
      </c>
      <c r="BD187" t="s">
        <v>753</v>
      </c>
    </row>
    <row r="188" spans="1:56" x14ac:dyDescent="0.25">
      <c r="A188" t="s">
        <v>11</v>
      </c>
      <c r="B188">
        <v>39</v>
      </c>
      <c r="C188">
        <v>1</v>
      </c>
      <c r="D188" t="s">
        <v>801</v>
      </c>
      <c r="E188">
        <v>573</v>
      </c>
      <c r="F188">
        <v>8.6</v>
      </c>
      <c r="G188">
        <v>5</v>
      </c>
      <c r="H188">
        <v>1.33</v>
      </c>
      <c r="I188">
        <v>2.1</v>
      </c>
      <c r="J188" t="s">
        <v>753</v>
      </c>
      <c r="K188" t="s">
        <v>760</v>
      </c>
      <c r="L188" t="s">
        <v>760</v>
      </c>
      <c r="M188" t="s">
        <v>738</v>
      </c>
      <c r="N188" t="s">
        <v>760</v>
      </c>
      <c r="O188" t="s">
        <v>2352</v>
      </c>
      <c r="P188" t="s">
        <v>753</v>
      </c>
      <c r="Q188" t="s">
        <v>760</v>
      </c>
      <c r="R188" t="s">
        <v>753</v>
      </c>
      <c r="S188" t="s">
        <v>760</v>
      </c>
      <c r="T188" t="s">
        <v>753</v>
      </c>
      <c r="U188" t="s">
        <v>762</v>
      </c>
      <c r="V188" t="s">
        <v>753</v>
      </c>
      <c r="W188" t="s">
        <v>762</v>
      </c>
      <c r="X188">
        <v>0</v>
      </c>
      <c r="Y188" t="s">
        <v>753</v>
      </c>
      <c r="Z188">
        <v>0</v>
      </c>
      <c r="AA188" t="s">
        <v>753</v>
      </c>
      <c r="AB188" t="s">
        <v>764</v>
      </c>
      <c r="AC188">
        <v>5.6099999999999997E-2</v>
      </c>
      <c r="AD188">
        <v>180.03909999999999</v>
      </c>
      <c r="AE188">
        <v>0</v>
      </c>
      <c r="AF188">
        <v>3130</v>
      </c>
      <c r="AG188">
        <v>0</v>
      </c>
      <c r="AH188">
        <v>0</v>
      </c>
      <c r="AI188">
        <v>0</v>
      </c>
      <c r="AJ188" t="s">
        <v>811</v>
      </c>
      <c r="AK188">
        <v>3000001</v>
      </c>
      <c r="AL188">
        <v>30000163</v>
      </c>
      <c r="AM188">
        <v>30000001</v>
      </c>
      <c r="AN188">
        <v>452131</v>
      </c>
      <c r="AO188">
        <v>6164521</v>
      </c>
      <c r="AP188">
        <v>452131</v>
      </c>
      <c r="AQ188">
        <v>6164521</v>
      </c>
      <c r="AR188" t="s">
        <v>758</v>
      </c>
      <c r="AS188" t="s">
        <v>762</v>
      </c>
      <c r="AT188">
        <v>1.0907666666666664</v>
      </c>
      <c r="AU188" t="s">
        <v>763</v>
      </c>
      <c r="AV188">
        <v>9.3666666666666662E-2</v>
      </c>
      <c r="AW188" t="s">
        <v>763</v>
      </c>
      <c r="AX188">
        <v>93.526166666666654</v>
      </c>
      <c r="AY188" t="s">
        <v>753</v>
      </c>
      <c r="AZ188" t="s">
        <v>764</v>
      </c>
      <c r="BA188" t="s">
        <v>753</v>
      </c>
      <c r="BB188" t="s">
        <v>753</v>
      </c>
      <c r="BC188" t="s">
        <v>753</v>
      </c>
      <c r="BD188" t="s">
        <v>753</v>
      </c>
    </row>
    <row r="189" spans="1:56" x14ac:dyDescent="0.25">
      <c r="A189" t="s">
        <v>33</v>
      </c>
      <c r="B189">
        <v>111</v>
      </c>
      <c r="C189">
        <v>1</v>
      </c>
      <c r="D189" t="s">
        <v>863</v>
      </c>
      <c r="E189">
        <v>630</v>
      </c>
      <c r="F189">
        <v>95.7</v>
      </c>
      <c r="G189">
        <v>10</v>
      </c>
      <c r="H189">
        <v>5.72</v>
      </c>
      <c r="I189">
        <v>11.1</v>
      </c>
      <c r="J189" t="s">
        <v>753</v>
      </c>
      <c r="K189" t="s">
        <v>762</v>
      </c>
      <c r="L189" t="s">
        <v>762</v>
      </c>
      <c r="M189" t="s">
        <v>738</v>
      </c>
      <c r="N189" t="s">
        <v>762</v>
      </c>
      <c r="O189" t="s">
        <v>760</v>
      </c>
      <c r="P189" t="s">
        <v>753</v>
      </c>
      <c r="Q189" t="s">
        <v>753</v>
      </c>
      <c r="R189" t="s">
        <v>753</v>
      </c>
      <c r="S189" t="s">
        <v>762</v>
      </c>
      <c r="T189" t="s">
        <v>753</v>
      </c>
      <c r="U189" t="s">
        <v>762</v>
      </c>
      <c r="V189" t="s">
        <v>753</v>
      </c>
      <c r="W189" t="s">
        <v>762</v>
      </c>
      <c r="X189">
        <v>0</v>
      </c>
      <c r="Y189" t="s">
        <v>753</v>
      </c>
      <c r="Z189" t="s">
        <v>753</v>
      </c>
      <c r="AA189" t="s">
        <v>753</v>
      </c>
      <c r="AB189" t="s">
        <v>764</v>
      </c>
      <c r="AC189">
        <v>2.3302999999999998</v>
      </c>
      <c r="AD189">
        <v>6.7637999999999998</v>
      </c>
      <c r="AE189">
        <v>0.1</v>
      </c>
      <c r="AF189">
        <v>3150</v>
      </c>
      <c r="AG189">
        <v>81</v>
      </c>
      <c r="AH189">
        <v>70</v>
      </c>
      <c r="AI189">
        <v>0</v>
      </c>
      <c r="AJ189" t="s">
        <v>878</v>
      </c>
      <c r="AK189">
        <v>3200005</v>
      </c>
      <c r="AL189">
        <v>32000037</v>
      </c>
      <c r="AM189">
        <v>32000010</v>
      </c>
      <c r="AN189">
        <v>525369</v>
      </c>
      <c r="AO189">
        <v>6176393</v>
      </c>
      <c r="AP189">
        <v>525369</v>
      </c>
      <c r="AQ189">
        <v>6176393</v>
      </c>
      <c r="AR189" t="s">
        <v>758</v>
      </c>
      <c r="AS189" t="s">
        <v>753</v>
      </c>
      <c r="AT189">
        <v>0.78220000000000001</v>
      </c>
      <c r="AU189" t="s">
        <v>763</v>
      </c>
      <c r="AV189">
        <v>8.8300000000000003E-2</v>
      </c>
      <c r="AW189" t="s">
        <v>763</v>
      </c>
      <c r="AX189">
        <v>103.36499999999999</v>
      </c>
      <c r="AY189" t="s">
        <v>753</v>
      </c>
      <c r="AZ189" t="s">
        <v>764</v>
      </c>
      <c r="BA189" t="s">
        <v>753</v>
      </c>
      <c r="BB189" t="s">
        <v>753</v>
      </c>
      <c r="BC189" t="s">
        <v>753</v>
      </c>
      <c r="BD189" t="s">
        <v>753</v>
      </c>
    </row>
    <row r="190" spans="1:56" x14ac:dyDescent="0.25">
      <c r="A190" t="s">
        <v>677</v>
      </c>
      <c r="B190">
        <v>1813</v>
      </c>
      <c r="C190">
        <v>1</v>
      </c>
      <c r="D190" t="s">
        <v>941</v>
      </c>
      <c r="E190">
        <v>630</v>
      </c>
      <c r="F190">
        <v>8</v>
      </c>
      <c r="G190">
        <v>17</v>
      </c>
      <c r="H190">
        <v>0.5</v>
      </c>
      <c r="I190" t="s">
        <v>1477</v>
      </c>
      <c r="J190" t="s">
        <v>753</v>
      </c>
      <c r="K190" t="s">
        <v>1477</v>
      </c>
      <c r="L190" t="s">
        <v>1477</v>
      </c>
      <c r="M190">
        <v>0</v>
      </c>
      <c r="N190">
        <v>0</v>
      </c>
      <c r="O190" t="s">
        <v>2352</v>
      </c>
      <c r="P190" t="s">
        <v>753</v>
      </c>
      <c r="Q190">
        <v>0</v>
      </c>
      <c r="R190" t="s">
        <v>753</v>
      </c>
      <c r="S190">
        <v>0</v>
      </c>
      <c r="T190" t="s">
        <v>753</v>
      </c>
      <c r="U190">
        <v>0</v>
      </c>
      <c r="V190" t="s">
        <v>753</v>
      </c>
      <c r="W190">
        <v>0</v>
      </c>
      <c r="X190">
        <v>0</v>
      </c>
      <c r="Y190" t="s">
        <v>753</v>
      </c>
      <c r="Z190">
        <v>0</v>
      </c>
      <c r="AA190" t="s">
        <v>753</v>
      </c>
      <c r="AB190">
        <v>0</v>
      </c>
      <c r="AC190" t="s">
        <v>1477</v>
      </c>
      <c r="AD190" t="s">
        <v>1477</v>
      </c>
      <c r="AE190" t="s">
        <v>1477</v>
      </c>
      <c r="AF190">
        <v>0</v>
      </c>
      <c r="AG190">
        <v>0</v>
      </c>
      <c r="AH190">
        <v>0</v>
      </c>
      <c r="AI190">
        <v>0</v>
      </c>
      <c r="AJ190" t="s">
        <v>1138</v>
      </c>
      <c r="AK190" t="s">
        <v>1138</v>
      </c>
      <c r="AL190">
        <v>25003107</v>
      </c>
      <c r="AM190">
        <v>25000735</v>
      </c>
      <c r="AN190">
        <v>99</v>
      </c>
      <c r="AO190">
        <v>99</v>
      </c>
      <c r="AP190">
        <v>99</v>
      </c>
      <c r="AQ190">
        <v>99</v>
      </c>
      <c r="AR190" t="s">
        <v>1744</v>
      </c>
      <c r="AS190">
        <v>0</v>
      </c>
      <c r="AT190" t="s">
        <v>1477</v>
      </c>
      <c r="AU190">
        <v>0</v>
      </c>
      <c r="AV190" t="s">
        <v>1477</v>
      </c>
      <c r="AW190">
        <v>0</v>
      </c>
      <c r="AX190" t="s">
        <v>1477</v>
      </c>
      <c r="AY190">
        <v>0</v>
      </c>
      <c r="AZ190">
        <v>0</v>
      </c>
      <c r="BA190" t="s">
        <v>753</v>
      </c>
      <c r="BB190" t="s">
        <v>753</v>
      </c>
      <c r="BC190" t="s">
        <v>753</v>
      </c>
      <c r="BD190" t="s">
        <v>753</v>
      </c>
    </row>
    <row r="191" spans="1:56" x14ac:dyDescent="0.25">
      <c r="A191" t="s">
        <v>2091</v>
      </c>
      <c r="B191">
        <v>11206</v>
      </c>
      <c r="C191">
        <v>1</v>
      </c>
      <c r="D191" t="s">
        <v>917</v>
      </c>
      <c r="E191">
        <v>410</v>
      </c>
      <c r="F191">
        <v>20.399999999999999</v>
      </c>
      <c r="G191">
        <v>11</v>
      </c>
      <c r="H191">
        <v>0.63</v>
      </c>
      <c r="I191">
        <v>1.02</v>
      </c>
      <c r="J191" t="s">
        <v>753</v>
      </c>
      <c r="K191" t="s">
        <v>787</v>
      </c>
      <c r="L191" t="s">
        <v>787</v>
      </c>
      <c r="M191" t="s">
        <v>738</v>
      </c>
      <c r="N191" t="s">
        <v>787</v>
      </c>
      <c r="O191" t="s">
        <v>2352</v>
      </c>
      <c r="P191" t="s">
        <v>753</v>
      </c>
      <c r="Q191">
        <v>0</v>
      </c>
      <c r="R191" t="s">
        <v>753</v>
      </c>
      <c r="S191">
        <v>0</v>
      </c>
      <c r="T191" t="s">
        <v>753</v>
      </c>
      <c r="U191">
        <v>0</v>
      </c>
      <c r="V191" t="s">
        <v>753</v>
      </c>
      <c r="W191" t="s">
        <v>787</v>
      </c>
      <c r="X191">
        <v>0</v>
      </c>
      <c r="Y191" t="s">
        <v>753</v>
      </c>
      <c r="Z191" t="s">
        <v>762</v>
      </c>
      <c r="AA191" t="s">
        <v>753</v>
      </c>
      <c r="AB191">
        <v>0</v>
      </c>
      <c r="AC191">
        <v>3.8347500000000001</v>
      </c>
      <c r="AD191">
        <v>26.723700000000001</v>
      </c>
      <c r="AE191">
        <v>10.068850000000001</v>
      </c>
      <c r="AF191">
        <v>0</v>
      </c>
      <c r="AG191">
        <v>112</v>
      </c>
      <c r="AH191">
        <v>96</v>
      </c>
      <c r="AI191">
        <v>47</v>
      </c>
      <c r="AJ191" t="s">
        <v>2092</v>
      </c>
      <c r="AK191">
        <v>4300027</v>
      </c>
      <c r="AL191">
        <v>43000040</v>
      </c>
      <c r="AM191">
        <v>43000039</v>
      </c>
      <c r="AN191">
        <v>550992</v>
      </c>
      <c r="AO191">
        <v>6145697</v>
      </c>
      <c r="AP191">
        <v>550949</v>
      </c>
      <c r="AQ191">
        <v>6145607</v>
      </c>
      <c r="AR191" t="s">
        <v>1744</v>
      </c>
      <c r="AS191" t="s">
        <v>762</v>
      </c>
      <c r="AT191">
        <v>2.14785</v>
      </c>
      <c r="AU191" t="s">
        <v>763</v>
      </c>
      <c r="AV191">
        <v>0.32225000000000004</v>
      </c>
      <c r="AW191" t="s">
        <v>763</v>
      </c>
      <c r="AX191">
        <v>112.18674999999999</v>
      </c>
      <c r="AY191" t="s">
        <v>753</v>
      </c>
      <c r="AZ191">
        <v>0</v>
      </c>
      <c r="BA191" t="s">
        <v>753</v>
      </c>
      <c r="BB191" t="s">
        <v>753</v>
      </c>
      <c r="BC191" t="s">
        <v>753</v>
      </c>
      <c r="BD191" t="s">
        <v>753</v>
      </c>
    </row>
    <row r="192" spans="1:56" x14ac:dyDescent="0.25">
      <c r="A192" t="s">
        <v>80</v>
      </c>
      <c r="B192">
        <v>206</v>
      </c>
      <c r="C192">
        <v>1</v>
      </c>
      <c r="D192" t="s">
        <v>961</v>
      </c>
      <c r="E192">
        <v>450</v>
      </c>
      <c r="F192">
        <v>6.7</v>
      </c>
      <c r="G192">
        <v>9</v>
      </c>
      <c r="H192">
        <v>0.8</v>
      </c>
      <c r="I192">
        <v>2.2000000000000002</v>
      </c>
      <c r="J192" t="s">
        <v>753</v>
      </c>
      <c r="K192" t="s">
        <v>762</v>
      </c>
      <c r="L192" t="s">
        <v>762</v>
      </c>
      <c r="M192" t="s">
        <v>738</v>
      </c>
      <c r="N192" t="s">
        <v>762</v>
      </c>
      <c r="O192" t="s">
        <v>2352</v>
      </c>
      <c r="P192" t="s">
        <v>753</v>
      </c>
      <c r="Q192" t="s">
        <v>753</v>
      </c>
      <c r="R192" t="s">
        <v>753</v>
      </c>
      <c r="S192" t="s">
        <v>753</v>
      </c>
      <c r="T192" t="s">
        <v>753</v>
      </c>
      <c r="U192">
        <v>0</v>
      </c>
      <c r="V192" t="s">
        <v>753</v>
      </c>
      <c r="W192" t="s">
        <v>762</v>
      </c>
      <c r="X192">
        <v>0</v>
      </c>
      <c r="Y192" t="s">
        <v>753</v>
      </c>
      <c r="Z192">
        <v>0</v>
      </c>
      <c r="AA192" t="s">
        <v>753</v>
      </c>
      <c r="AB192">
        <v>0</v>
      </c>
      <c r="AC192">
        <v>3.7385000000000002</v>
      </c>
      <c r="AD192">
        <v>21.809766666666665</v>
      </c>
      <c r="AE192" t="s">
        <v>1477</v>
      </c>
      <c r="AF192">
        <v>3100</v>
      </c>
      <c r="AG192">
        <v>0</v>
      </c>
      <c r="AH192">
        <v>0</v>
      </c>
      <c r="AI192">
        <v>0</v>
      </c>
      <c r="AJ192" t="s">
        <v>963</v>
      </c>
      <c r="AK192">
        <v>4400065</v>
      </c>
      <c r="AL192">
        <v>44000149</v>
      </c>
      <c r="AM192">
        <v>44000019</v>
      </c>
      <c r="AN192">
        <v>603307</v>
      </c>
      <c r="AO192">
        <v>6122945</v>
      </c>
      <c r="AP192">
        <v>602659</v>
      </c>
      <c r="AQ192">
        <v>6122497</v>
      </c>
      <c r="AR192" t="s">
        <v>758</v>
      </c>
      <c r="AS192" t="s">
        <v>755</v>
      </c>
      <c r="AT192">
        <v>0.93710000000000004</v>
      </c>
      <c r="AU192" t="s">
        <v>755</v>
      </c>
      <c r="AV192">
        <v>0.22136666666666668</v>
      </c>
      <c r="AW192" t="s">
        <v>763</v>
      </c>
      <c r="AX192">
        <v>83.507166666666663</v>
      </c>
      <c r="AY192" t="s">
        <v>753</v>
      </c>
      <c r="AZ192">
        <v>0</v>
      </c>
      <c r="BA192" t="s">
        <v>753</v>
      </c>
      <c r="BB192" t="s">
        <v>753</v>
      </c>
      <c r="BC192" t="s">
        <v>753</v>
      </c>
      <c r="BD192" t="s">
        <v>753</v>
      </c>
    </row>
    <row r="193" spans="1:56" x14ac:dyDescent="0.25">
      <c r="A193" t="s">
        <v>2002</v>
      </c>
      <c r="B193">
        <v>6449</v>
      </c>
      <c r="C193">
        <v>1</v>
      </c>
      <c r="D193" t="s">
        <v>941</v>
      </c>
      <c r="E193">
        <v>760</v>
      </c>
      <c r="F193">
        <v>1.2</v>
      </c>
      <c r="G193">
        <v>15</v>
      </c>
      <c r="H193">
        <v>7.0000000000000007E-2</v>
      </c>
      <c r="I193">
        <v>0.15</v>
      </c>
      <c r="J193" t="s">
        <v>753</v>
      </c>
      <c r="K193" t="s">
        <v>753</v>
      </c>
      <c r="L193" t="s">
        <v>753</v>
      </c>
      <c r="M193" t="s">
        <v>754</v>
      </c>
      <c r="N193" t="s">
        <v>753</v>
      </c>
      <c r="O193" t="s">
        <v>2352</v>
      </c>
      <c r="P193" t="s">
        <v>753</v>
      </c>
      <c r="Q193">
        <v>0</v>
      </c>
      <c r="R193" t="s">
        <v>753</v>
      </c>
      <c r="S193">
        <v>0</v>
      </c>
      <c r="T193" t="s">
        <v>753</v>
      </c>
      <c r="U193">
        <v>0</v>
      </c>
      <c r="V193" t="s">
        <v>753</v>
      </c>
      <c r="W193" t="s">
        <v>753</v>
      </c>
      <c r="X193">
        <v>0</v>
      </c>
      <c r="Y193" t="s">
        <v>753</v>
      </c>
      <c r="Z193">
        <v>0</v>
      </c>
      <c r="AA193" t="s">
        <v>753</v>
      </c>
      <c r="AB193">
        <v>0</v>
      </c>
      <c r="AC193">
        <v>2.2046000000000001</v>
      </c>
      <c r="AD193">
        <v>112.56910000000001</v>
      </c>
      <c r="AE193">
        <v>4.1280000000000001</v>
      </c>
      <c r="AF193">
        <v>1150</v>
      </c>
      <c r="AG193">
        <v>69</v>
      </c>
      <c r="AH193">
        <v>62</v>
      </c>
      <c r="AI193">
        <v>43</v>
      </c>
      <c r="AJ193" t="s">
        <v>2003</v>
      </c>
      <c r="AK193">
        <v>2500354</v>
      </c>
      <c r="AL193">
        <v>25003372</v>
      </c>
      <c r="AM193">
        <v>25000871</v>
      </c>
      <c r="AN193">
        <v>452503</v>
      </c>
      <c r="AO193">
        <v>6187860</v>
      </c>
      <c r="AP193">
        <v>99</v>
      </c>
      <c r="AQ193">
        <v>99</v>
      </c>
      <c r="AR193" t="s">
        <v>758</v>
      </c>
      <c r="AS193">
        <v>0</v>
      </c>
      <c r="AT193">
        <v>1.5532999999999999</v>
      </c>
      <c r="AU193" t="s">
        <v>753</v>
      </c>
      <c r="AV193">
        <v>5.9900000000000002E-2</v>
      </c>
      <c r="AW193" t="s">
        <v>753</v>
      </c>
      <c r="AX193">
        <v>117.29470000000001</v>
      </c>
      <c r="AY193" t="s">
        <v>753</v>
      </c>
      <c r="AZ193">
        <v>0</v>
      </c>
      <c r="BA193" t="s">
        <v>753</v>
      </c>
      <c r="BB193" t="s">
        <v>753</v>
      </c>
      <c r="BC193" t="s">
        <v>753</v>
      </c>
      <c r="BD193" t="s">
        <v>753</v>
      </c>
    </row>
    <row r="194" spans="1:56" x14ac:dyDescent="0.25">
      <c r="A194" t="s">
        <v>2000</v>
      </c>
      <c r="B194">
        <v>6448</v>
      </c>
      <c r="C194">
        <v>1</v>
      </c>
      <c r="D194" t="s">
        <v>941</v>
      </c>
      <c r="E194">
        <v>760</v>
      </c>
      <c r="F194">
        <v>1.8</v>
      </c>
      <c r="G194">
        <v>15</v>
      </c>
      <c r="H194">
        <v>7.0000000000000007E-2</v>
      </c>
      <c r="I194">
        <v>0.15</v>
      </c>
      <c r="J194" t="s">
        <v>753</v>
      </c>
      <c r="K194" t="s">
        <v>762</v>
      </c>
      <c r="L194" t="s">
        <v>762</v>
      </c>
      <c r="M194" t="s">
        <v>738</v>
      </c>
      <c r="N194" t="s">
        <v>762</v>
      </c>
      <c r="O194" t="s">
        <v>2352</v>
      </c>
      <c r="P194" t="s">
        <v>753</v>
      </c>
      <c r="Q194">
        <v>0</v>
      </c>
      <c r="R194" t="s">
        <v>753</v>
      </c>
      <c r="S194">
        <v>0</v>
      </c>
      <c r="T194" t="s">
        <v>753</v>
      </c>
      <c r="U194">
        <v>0</v>
      </c>
      <c r="V194" t="s">
        <v>753</v>
      </c>
      <c r="W194" t="s">
        <v>762</v>
      </c>
      <c r="X194">
        <v>0</v>
      </c>
      <c r="Y194" t="s">
        <v>753</v>
      </c>
      <c r="Z194">
        <v>0</v>
      </c>
      <c r="AA194" t="s">
        <v>753</v>
      </c>
      <c r="AB194">
        <v>0</v>
      </c>
      <c r="AC194">
        <v>2.1753</v>
      </c>
      <c r="AD194">
        <v>109.8783</v>
      </c>
      <c r="AE194">
        <v>3.0992999999999999</v>
      </c>
      <c r="AF194">
        <v>1150</v>
      </c>
      <c r="AG194">
        <v>69</v>
      </c>
      <c r="AH194">
        <v>62</v>
      </c>
      <c r="AI194">
        <v>43</v>
      </c>
      <c r="AJ194" t="s">
        <v>2001</v>
      </c>
      <c r="AK194">
        <v>2500353</v>
      </c>
      <c r="AL194">
        <v>25003371</v>
      </c>
      <c r="AM194">
        <v>25000870</v>
      </c>
      <c r="AN194">
        <v>452971</v>
      </c>
      <c r="AO194">
        <v>6187935</v>
      </c>
      <c r="AP194">
        <v>99</v>
      </c>
      <c r="AQ194">
        <v>99</v>
      </c>
      <c r="AR194" t="s">
        <v>758</v>
      </c>
      <c r="AS194">
        <v>0</v>
      </c>
      <c r="AT194">
        <v>1.522</v>
      </c>
      <c r="AU194" t="s">
        <v>753</v>
      </c>
      <c r="AV194">
        <v>0.3916</v>
      </c>
      <c r="AW194" t="s">
        <v>763</v>
      </c>
      <c r="AX194">
        <v>109.4141</v>
      </c>
      <c r="AY194" t="s">
        <v>753</v>
      </c>
      <c r="AZ194">
        <v>0</v>
      </c>
      <c r="BA194" t="s">
        <v>753</v>
      </c>
      <c r="BB194" t="s">
        <v>753</v>
      </c>
      <c r="BC194" t="s">
        <v>753</v>
      </c>
      <c r="BD194" t="s">
        <v>753</v>
      </c>
    </row>
    <row r="195" spans="1:56" x14ac:dyDescent="0.25">
      <c r="A195" t="s">
        <v>689</v>
      </c>
      <c r="B195">
        <v>11004</v>
      </c>
      <c r="C195">
        <v>1</v>
      </c>
      <c r="D195" t="s">
        <v>801</v>
      </c>
      <c r="E195">
        <v>575</v>
      </c>
      <c r="F195">
        <v>19.5</v>
      </c>
      <c r="G195">
        <v>9</v>
      </c>
      <c r="H195">
        <v>0.5</v>
      </c>
      <c r="I195">
        <v>1</v>
      </c>
      <c r="J195" t="s">
        <v>762</v>
      </c>
      <c r="K195" t="s">
        <v>762</v>
      </c>
      <c r="L195" t="s">
        <v>762</v>
      </c>
      <c r="M195" t="s">
        <v>754</v>
      </c>
      <c r="N195" t="s">
        <v>755</v>
      </c>
      <c r="O195" t="s">
        <v>2352</v>
      </c>
      <c r="P195" t="s">
        <v>860</v>
      </c>
      <c r="Q195" t="s">
        <v>755</v>
      </c>
      <c r="R195" t="s">
        <v>753</v>
      </c>
      <c r="S195" t="s">
        <v>755</v>
      </c>
      <c r="T195" t="s">
        <v>753</v>
      </c>
      <c r="U195">
        <v>0</v>
      </c>
      <c r="V195" t="s">
        <v>753</v>
      </c>
      <c r="W195" t="s">
        <v>755</v>
      </c>
      <c r="X195">
        <v>0</v>
      </c>
      <c r="Y195" t="s">
        <v>860</v>
      </c>
      <c r="Z195">
        <v>0</v>
      </c>
      <c r="AA195" t="s">
        <v>860</v>
      </c>
      <c r="AB195">
        <v>0</v>
      </c>
      <c r="AC195">
        <v>2.4178000000000002</v>
      </c>
      <c r="AD195">
        <v>26.743400000000001</v>
      </c>
      <c r="AE195" t="s">
        <v>1477</v>
      </c>
      <c r="AF195">
        <v>0</v>
      </c>
      <c r="AG195">
        <v>0</v>
      </c>
      <c r="AH195">
        <v>0</v>
      </c>
      <c r="AI195">
        <v>0</v>
      </c>
      <c r="AJ195" t="s">
        <v>2075</v>
      </c>
      <c r="AK195">
        <v>3600069</v>
      </c>
      <c r="AL195">
        <v>36000514</v>
      </c>
      <c r="AM195">
        <v>36000513</v>
      </c>
      <c r="AN195">
        <v>512600</v>
      </c>
      <c r="AO195">
        <v>6147950</v>
      </c>
      <c r="AP195">
        <v>512600</v>
      </c>
      <c r="AQ195">
        <v>6147950</v>
      </c>
      <c r="AR195" t="s">
        <v>1744</v>
      </c>
      <c r="AS195" t="s">
        <v>762</v>
      </c>
      <c r="AT195">
        <v>1.5201</v>
      </c>
      <c r="AU195" t="s">
        <v>763</v>
      </c>
      <c r="AV195">
        <v>8.14E-2</v>
      </c>
      <c r="AW195" t="s">
        <v>753</v>
      </c>
      <c r="AX195">
        <v>80.432199999999995</v>
      </c>
      <c r="AY195" t="s">
        <v>753</v>
      </c>
      <c r="AZ195">
        <v>0</v>
      </c>
      <c r="BA195" t="s">
        <v>762</v>
      </c>
      <c r="BB195" t="s">
        <v>753</v>
      </c>
      <c r="BC195" t="s">
        <v>753</v>
      </c>
      <c r="BD195" t="s">
        <v>762</v>
      </c>
    </row>
    <row r="196" spans="1:56" x14ac:dyDescent="0.25">
      <c r="A196" t="s">
        <v>1207</v>
      </c>
      <c r="B196">
        <v>417</v>
      </c>
      <c r="C196">
        <v>1</v>
      </c>
      <c r="D196" t="s">
        <v>1204</v>
      </c>
      <c r="E196">
        <v>846</v>
      </c>
      <c r="F196">
        <v>5.3</v>
      </c>
      <c r="G196">
        <v>5</v>
      </c>
      <c r="H196">
        <v>0.92</v>
      </c>
      <c r="I196">
        <v>2</v>
      </c>
      <c r="J196" t="s">
        <v>753</v>
      </c>
      <c r="K196" t="s">
        <v>760</v>
      </c>
      <c r="L196" t="s">
        <v>760</v>
      </c>
      <c r="M196" t="s">
        <v>738</v>
      </c>
      <c r="N196" t="s">
        <v>787</v>
      </c>
      <c r="O196" t="s">
        <v>2352</v>
      </c>
      <c r="P196" t="s">
        <v>753</v>
      </c>
      <c r="Q196" t="s">
        <v>755</v>
      </c>
      <c r="R196" t="s">
        <v>753</v>
      </c>
      <c r="S196" t="s">
        <v>755</v>
      </c>
      <c r="T196" t="s">
        <v>753</v>
      </c>
      <c r="U196" t="s">
        <v>760</v>
      </c>
      <c r="V196" t="s">
        <v>753</v>
      </c>
      <c r="W196" t="s">
        <v>760</v>
      </c>
      <c r="X196">
        <v>0</v>
      </c>
      <c r="Y196" t="s">
        <v>753</v>
      </c>
      <c r="Z196">
        <v>0</v>
      </c>
      <c r="AA196" t="s">
        <v>753</v>
      </c>
      <c r="AB196">
        <v>0</v>
      </c>
      <c r="AC196">
        <v>0.1288</v>
      </c>
      <c r="AD196">
        <v>63.986800000000002</v>
      </c>
      <c r="AE196">
        <v>0</v>
      </c>
      <c r="AF196">
        <v>3130</v>
      </c>
      <c r="AG196">
        <v>0</v>
      </c>
      <c r="AH196">
        <v>0</v>
      </c>
      <c r="AI196">
        <v>0</v>
      </c>
      <c r="AJ196" t="s">
        <v>1208</v>
      </c>
      <c r="AK196">
        <v>1500046</v>
      </c>
      <c r="AL196">
        <v>15000141</v>
      </c>
      <c r="AM196">
        <v>15000050</v>
      </c>
      <c r="AN196">
        <v>550700</v>
      </c>
      <c r="AO196">
        <v>6288414</v>
      </c>
      <c r="AP196">
        <v>550669</v>
      </c>
      <c r="AQ196">
        <v>6288393</v>
      </c>
      <c r="AR196" t="s">
        <v>758</v>
      </c>
      <c r="AS196" t="s">
        <v>755</v>
      </c>
      <c r="AT196">
        <v>1.5738000000000001</v>
      </c>
      <c r="AU196" t="s">
        <v>763</v>
      </c>
      <c r="AV196">
        <v>0.1026</v>
      </c>
      <c r="AW196" t="s">
        <v>763</v>
      </c>
      <c r="AX196">
        <v>89.463200000000001</v>
      </c>
      <c r="AY196" t="s">
        <v>753</v>
      </c>
      <c r="AZ196" t="s">
        <v>764</v>
      </c>
      <c r="BA196" t="s">
        <v>753</v>
      </c>
      <c r="BB196" t="s">
        <v>753</v>
      </c>
      <c r="BC196" t="s">
        <v>753</v>
      </c>
      <c r="BD196" t="s">
        <v>753</v>
      </c>
    </row>
    <row r="197" spans="1:56" x14ac:dyDescent="0.25">
      <c r="A197" t="s">
        <v>1267</v>
      </c>
      <c r="B197">
        <v>464</v>
      </c>
      <c r="C197">
        <v>1</v>
      </c>
      <c r="D197" t="s">
        <v>975</v>
      </c>
      <c r="E197">
        <v>615</v>
      </c>
      <c r="F197">
        <v>3.2</v>
      </c>
      <c r="G197">
        <v>1</v>
      </c>
      <c r="H197">
        <v>2.77</v>
      </c>
      <c r="I197">
        <v>5</v>
      </c>
      <c r="J197" t="s">
        <v>753</v>
      </c>
      <c r="K197" t="s">
        <v>787</v>
      </c>
      <c r="L197" t="s">
        <v>787</v>
      </c>
      <c r="M197" t="s">
        <v>738</v>
      </c>
      <c r="N197" t="s">
        <v>787</v>
      </c>
      <c r="O197" t="s">
        <v>2352</v>
      </c>
      <c r="P197" t="s">
        <v>753</v>
      </c>
      <c r="Q197" t="s">
        <v>762</v>
      </c>
      <c r="R197" t="s">
        <v>753</v>
      </c>
      <c r="S197" t="s">
        <v>762</v>
      </c>
      <c r="T197" t="s">
        <v>753</v>
      </c>
      <c r="U197">
        <v>0</v>
      </c>
      <c r="V197" t="s">
        <v>753</v>
      </c>
      <c r="W197" t="s">
        <v>787</v>
      </c>
      <c r="X197">
        <v>0</v>
      </c>
      <c r="Y197" t="s">
        <v>753</v>
      </c>
      <c r="Z197">
        <v>0</v>
      </c>
      <c r="AA197" t="s">
        <v>753</v>
      </c>
      <c r="AB197">
        <v>0</v>
      </c>
      <c r="AC197">
        <v>8.0999999999999996E-3</v>
      </c>
      <c r="AD197">
        <v>59.7928</v>
      </c>
      <c r="AE197">
        <v>0</v>
      </c>
      <c r="AF197">
        <v>3110</v>
      </c>
      <c r="AG197">
        <v>52</v>
      </c>
      <c r="AH197">
        <v>48</v>
      </c>
      <c r="AI197">
        <v>33</v>
      </c>
      <c r="AJ197" t="s">
        <v>1268</v>
      </c>
      <c r="AK197">
        <v>2100211</v>
      </c>
      <c r="AL197">
        <v>21006120</v>
      </c>
      <c r="AM197">
        <v>21000224</v>
      </c>
      <c r="AN197">
        <v>538047</v>
      </c>
      <c r="AO197">
        <v>6213583</v>
      </c>
      <c r="AP197">
        <v>538094</v>
      </c>
      <c r="AQ197">
        <v>6213593</v>
      </c>
      <c r="AR197" t="s">
        <v>758</v>
      </c>
      <c r="AS197" t="s">
        <v>762</v>
      </c>
      <c r="AT197">
        <v>0.87819999999999998</v>
      </c>
      <c r="AU197" t="s">
        <v>753</v>
      </c>
      <c r="AV197">
        <v>4.4400000000000002E-2</v>
      </c>
      <c r="AW197" t="s">
        <v>753</v>
      </c>
      <c r="AX197">
        <v>99.212699999999998</v>
      </c>
      <c r="AY197" t="s">
        <v>753</v>
      </c>
      <c r="AZ197">
        <v>0</v>
      </c>
      <c r="BA197" t="s">
        <v>753</v>
      </c>
      <c r="BB197" t="s">
        <v>753</v>
      </c>
      <c r="BC197" t="s">
        <v>753</v>
      </c>
      <c r="BD197" t="s">
        <v>753</v>
      </c>
    </row>
    <row r="198" spans="1:56" x14ac:dyDescent="0.25">
      <c r="A198" t="s">
        <v>2154</v>
      </c>
      <c r="B198">
        <v>1901</v>
      </c>
      <c r="C198">
        <v>1</v>
      </c>
      <c r="D198" t="s">
        <v>879</v>
      </c>
      <c r="E198">
        <v>615</v>
      </c>
      <c r="F198">
        <v>27.7</v>
      </c>
      <c r="G198">
        <v>17</v>
      </c>
      <c r="H198">
        <v>2.39</v>
      </c>
      <c r="I198">
        <v>5</v>
      </c>
      <c r="J198" t="s">
        <v>860</v>
      </c>
      <c r="K198" t="s">
        <v>1477</v>
      </c>
      <c r="L198" t="s">
        <v>1477</v>
      </c>
      <c r="M198">
        <v>0</v>
      </c>
      <c r="N198">
        <v>0</v>
      </c>
      <c r="O198" t="s">
        <v>2352</v>
      </c>
      <c r="P198" t="s">
        <v>860</v>
      </c>
      <c r="Q198">
        <v>0</v>
      </c>
      <c r="R198" t="s">
        <v>860</v>
      </c>
      <c r="S198">
        <v>0</v>
      </c>
      <c r="T198" t="s">
        <v>860</v>
      </c>
      <c r="U198">
        <v>0</v>
      </c>
      <c r="V198" t="s">
        <v>860</v>
      </c>
      <c r="W198">
        <v>0</v>
      </c>
      <c r="X198">
        <v>0</v>
      </c>
      <c r="Y198" t="s">
        <v>860</v>
      </c>
      <c r="Z198">
        <v>0</v>
      </c>
      <c r="AA198" t="s">
        <v>860</v>
      </c>
      <c r="AB198">
        <v>0</v>
      </c>
      <c r="AC198" t="e">
        <v>#N/A</v>
      </c>
      <c r="AD198" t="e">
        <v>#N/A</v>
      </c>
      <c r="AE198" t="e">
        <v>#N/A</v>
      </c>
      <c r="AF198">
        <v>0</v>
      </c>
      <c r="AG198">
        <v>0</v>
      </c>
      <c r="AH198">
        <v>0</v>
      </c>
      <c r="AI198">
        <v>0</v>
      </c>
      <c r="AJ198" t="s">
        <v>1138</v>
      </c>
      <c r="AK198" t="s">
        <v>1138</v>
      </c>
      <c r="AL198" t="s">
        <v>1138</v>
      </c>
      <c r="AM198" t="s">
        <v>1138</v>
      </c>
      <c r="AN198">
        <v>99</v>
      </c>
      <c r="AO198">
        <v>99</v>
      </c>
      <c r="AP198">
        <v>99</v>
      </c>
      <c r="AQ198">
        <v>99</v>
      </c>
      <c r="AR198" t="s">
        <v>1744</v>
      </c>
      <c r="AS198" t="e">
        <v>#N/A</v>
      </c>
      <c r="AT198" t="s">
        <v>1477</v>
      </c>
      <c r="AU198">
        <v>0</v>
      </c>
      <c r="AV198" t="s">
        <v>1477</v>
      </c>
      <c r="AW198">
        <v>0</v>
      </c>
      <c r="AX198" t="s">
        <v>1477</v>
      </c>
      <c r="AY198">
        <v>0</v>
      </c>
      <c r="AZ198">
        <v>0</v>
      </c>
      <c r="BA198" t="s">
        <v>860</v>
      </c>
      <c r="BB198" t="s">
        <v>860</v>
      </c>
      <c r="BC198" t="s">
        <v>860</v>
      </c>
      <c r="BD198" t="s">
        <v>860</v>
      </c>
    </row>
    <row r="199" spans="1:56" x14ac:dyDescent="0.25">
      <c r="A199" t="s">
        <v>363</v>
      </c>
      <c r="B199">
        <v>756</v>
      </c>
      <c r="C199">
        <v>2</v>
      </c>
      <c r="D199" t="s">
        <v>1488</v>
      </c>
      <c r="E199">
        <v>157</v>
      </c>
      <c r="F199">
        <v>22.7</v>
      </c>
      <c r="G199">
        <v>9</v>
      </c>
      <c r="H199">
        <v>0.94</v>
      </c>
      <c r="I199">
        <v>1.6</v>
      </c>
      <c r="J199" t="s">
        <v>753</v>
      </c>
      <c r="K199" t="s">
        <v>787</v>
      </c>
      <c r="L199" t="s">
        <v>787</v>
      </c>
      <c r="M199" t="s">
        <v>738</v>
      </c>
      <c r="N199" t="s">
        <v>755</v>
      </c>
      <c r="O199" t="s">
        <v>753</v>
      </c>
      <c r="P199" t="s">
        <v>753</v>
      </c>
      <c r="Q199" t="s">
        <v>753</v>
      </c>
      <c r="R199" t="s">
        <v>753</v>
      </c>
      <c r="S199" t="s">
        <v>753</v>
      </c>
      <c r="T199" t="s">
        <v>753</v>
      </c>
      <c r="U199" t="s">
        <v>753</v>
      </c>
      <c r="V199" t="s">
        <v>753</v>
      </c>
      <c r="W199" t="s">
        <v>753</v>
      </c>
      <c r="X199" t="s">
        <v>787</v>
      </c>
      <c r="Y199" t="s">
        <v>753</v>
      </c>
      <c r="Z199" t="s">
        <v>755</v>
      </c>
      <c r="AA199" t="s">
        <v>753</v>
      </c>
      <c r="AB199" t="s">
        <v>764</v>
      </c>
      <c r="AC199">
        <v>1.4936</v>
      </c>
      <c r="AD199">
        <v>20.9971</v>
      </c>
      <c r="AE199">
        <v>0.23960000000000001</v>
      </c>
      <c r="AF199">
        <v>3140</v>
      </c>
      <c r="AG199">
        <v>141</v>
      </c>
      <c r="AH199">
        <v>125</v>
      </c>
      <c r="AI199">
        <v>0</v>
      </c>
      <c r="AJ199" t="s">
        <v>1551</v>
      </c>
      <c r="AK199">
        <v>5300036</v>
      </c>
      <c r="AL199">
        <v>53000128</v>
      </c>
      <c r="AM199">
        <v>53000087</v>
      </c>
      <c r="AN199">
        <v>721775</v>
      </c>
      <c r="AO199">
        <v>6183717</v>
      </c>
      <c r="AP199">
        <v>721885</v>
      </c>
      <c r="AQ199">
        <v>6183535</v>
      </c>
      <c r="AR199" t="s">
        <v>758</v>
      </c>
      <c r="AS199" t="s">
        <v>755</v>
      </c>
      <c r="AT199">
        <v>0.97140000000000004</v>
      </c>
      <c r="AU199" t="s">
        <v>755</v>
      </c>
      <c r="AV199">
        <v>4.1300000000000003E-2</v>
      </c>
      <c r="AW199" t="s">
        <v>755</v>
      </c>
      <c r="AX199">
        <v>119.6932</v>
      </c>
      <c r="AY199" t="s">
        <v>753</v>
      </c>
      <c r="AZ199" t="s">
        <v>764</v>
      </c>
      <c r="BA199" t="s">
        <v>753</v>
      </c>
      <c r="BB199" t="s">
        <v>753</v>
      </c>
      <c r="BC199" t="s">
        <v>753</v>
      </c>
      <c r="BD199" t="s">
        <v>753</v>
      </c>
    </row>
    <row r="200" spans="1:56" x14ac:dyDescent="0.25">
      <c r="A200" t="s">
        <v>407</v>
      </c>
      <c r="B200">
        <v>845</v>
      </c>
      <c r="C200">
        <v>2</v>
      </c>
      <c r="D200" t="s">
        <v>1541</v>
      </c>
      <c r="E200">
        <v>320</v>
      </c>
      <c r="F200">
        <v>8.9</v>
      </c>
      <c r="G200">
        <v>9</v>
      </c>
      <c r="H200">
        <v>1.06</v>
      </c>
      <c r="I200">
        <v>1.7</v>
      </c>
      <c r="J200" t="s">
        <v>753</v>
      </c>
      <c r="K200" t="s">
        <v>753</v>
      </c>
      <c r="L200" t="s">
        <v>753</v>
      </c>
      <c r="M200" t="s">
        <v>754</v>
      </c>
      <c r="N200" t="s">
        <v>753</v>
      </c>
      <c r="O200" t="s">
        <v>2352</v>
      </c>
      <c r="P200" t="s">
        <v>753</v>
      </c>
      <c r="Q200" t="s">
        <v>753</v>
      </c>
      <c r="R200" t="s">
        <v>753</v>
      </c>
      <c r="S200" t="s">
        <v>753</v>
      </c>
      <c r="T200" t="s">
        <v>753</v>
      </c>
      <c r="U200">
        <v>0</v>
      </c>
      <c r="V200" t="s">
        <v>753</v>
      </c>
      <c r="W200" t="s">
        <v>753</v>
      </c>
      <c r="X200">
        <v>0</v>
      </c>
      <c r="Y200" t="s">
        <v>753</v>
      </c>
      <c r="Z200">
        <v>0</v>
      </c>
      <c r="AA200" t="s">
        <v>753</v>
      </c>
      <c r="AB200">
        <v>0</v>
      </c>
      <c r="AC200">
        <v>2.5884499999999999</v>
      </c>
      <c r="AD200">
        <v>19.207250000000002</v>
      </c>
      <c r="AE200" t="s">
        <v>1477</v>
      </c>
      <c r="AF200">
        <v>3150</v>
      </c>
      <c r="AG200">
        <v>0</v>
      </c>
      <c r="AH200">
        <v>0</v>
      </c>
      <c r="AI200">
        <v>0</v>
      </c>
      <c r="AJ200" t="s">
        <v>1614</v>
      </c>
      <c r="AK200">
        <v>5700059</v>
      </c>
      <c r="AL200">
        <v>57000332</v>
      </c>
      <c r="AM200">
        <v>57000112</v>
      </c>
      <c r="AN200">
        <v>688774</v>
      </c>
      <c r="AO200">
        <v>6131046</v>
      </c>
      <c r="AP200">
        <v>688719</v>
      </c>
      <c r="AQ200">
        <v>6130994</v>
      </c>
      <c r="AR200" t="s">
        <v>758</v>
      </c>
      <c r="AS200">
        <v>0</v>
      </c>
      <c r="AT200">
        <v>0.89829999999999999</v>
      </c>
      <c r="AU200" t="s">
        <v>755</v>
      </c>
      <c r="AV200">
        <v>3.4599999999999999E-2</v>
      </c>
      <c r="AW200" t="s">
        <v>755</v>
      </c>
      <c r="AX200">
        <v>125.6036</v>
      </c>
      <c r="AY200" t="s">
        <v>753</v>
      </c>
      <c r="AZ200">
        <v>0</v>
      </c>
      <c r="BA200" t="s">
        <v>753</v>
      </c>
      <c r="BB200" t="s">
        <v>753</v>
      </c>
      <c r="BC200" t="s">
        <v>753</v>
      </c>
      <c r="BD200" t="s">
        <v>753</v>
      </c>
    </row>
    <row r="201" spans="1:56" x14ac:dyDescent="0.25">
      <c r="A201" t="s">
        <v>646</v>
      </c>
      <c r="B201">
        <v>273</v>
      </c>
      <c r="C201">
        <v>1</v>
      </c>
      <c r="D201" t="s">
        <v>998</v>
      </c>
      <c r="E201">
        <v>665</v>
      </c>
      <c r="F201">
        <v>55</v>
      </c>
      <c r="G201">
        <v>11</v>
      </c>
      <c r="H201">
        <v>1.18</v>
      </c>
      <c r="I201">
        <v>2.2000000000000002</v>
      </c>
      <c r="J201" t="s">
        <v>753</v>
      </c>
      <c r="K201" t="s">
        <v>760</v>
      </c>
      <c r="L201" t="s">
        <v>760</v>
      </c>
      <c r="M201" t="s">
        <v>738</v>
      </c>
      <c r="N201" t="s">
        <v>762</v>
      </c>
      <c r="O201" t="s">
        <v>2352</v>
      </c>
      <c r="P201" t="s">
        <v>753</v>
      </c>
      <c r="Q201">
        <v>0</v>
      </c>
      <c r="R201" t="s">
        <v>753</v>
      </c>
      <c r="S201">
        <v>0</v>
      </c>
      <c r="T201" t="s">
        <v>753</v>
      </c>
      <c r="U201" t="s">
        <v>760</v>
      </c>
      <c r="V201" t="s">
        <v>753</v>
      </c>
      <c r="W201" t="s">
        <v>760</v>
      </c>
      <c r="X201">
        <v>0</v>
      </c>
      <c r="Y201" t="s">
        <v>753</v>
      </c>
      <c r="Z201" t="s">
        <v>762</v>
      </c>
      <c r="AA201" t="s">
        <v>753</v>
      </c>
      <c r="AB201">
        <v>0</v>
      </c>
      <c r="AC201">
        <v>2.2076000000000002</v>
      </c>
      <c r="AD201">
        <v>17.437999999999999</v>
      </c>
      <c r="AE201">
        <v>16.922750000000001</v>
      </c>
      <c r="AF201">
        <v>1150</v>
      </c>
      <c r="AG201">
        <v>28</v>
      </c>
      <c r="AH201">
        <v>28</v>
      </c>
      <c r="AI201">
        <v>39</v>
      </c>
      <c r="AJ201" t="s">
        <v>1025</v>
      </c>
      <c r="AK201">
        <v>1600003</v>
      </c>
      <c r="AL201">
        <v>16000281</v>
      </c>
      <c r="AM201">
        <v>16000003</v>
      </c>
      <c r="AN201">
        <v>456494</v>
      </c>
      <c r="AO201">
        <v>6272204</v>
      </c>
      <c r="AP201">
        <v>456177</v>
      </c>
      <c r="AQ201">
        <v>6272383</v>
      </c>
      <c r="AR201" t="s">
        <v>758</v>
      </c>
      <c r="AS201" t="s">
        <v>755</v>
      </c>
      <c r="AT201">
        <v>0.89600000000000002</v>
      </c>
      <c r="AU201" t="s">
        <v>755</v>
      </c>
      <c r="AV201">
        <v>2.98E-2</v>
      </c>
      <c r="AW201" t="s">
        <v>755</v>
      </c>
      <c r="AX201">
        <v>92.979399999999998</v>
      </c>
      <c r="AY201" t="s">
        <v>753</v>
      </c>
      <c r="AZ201">
        <v>0</v>
      </c>
      <c r="BA201" t="s">
        <v>753</v>
      </c>
      <c r="BB201" t="s">
        <v>753</v>
      </c>
      <c r="BC201" t="s">
        <v>753</v>
      </c>
      <c r="BD201" t="s">
        <v>753</v>
      </c>
    </row>
    <row r="202" spans="1:56" x14ac:dyDescent="0.25">
      <c r="A202" t="s">
        <v>255</v>
      </c>
      <c r="B202">
        <v>561</v>
      </c>
      <c r="C202">
        <v>1</v>
      </c>
      <c r="D202" t="s">
        <v>932</v>
      </c>
      <c r="E202">
        <v>707</v>
      </c>
      <c r="F202">
        <v>3.9</v>
      </c>
      <c r="G202">
        <v>5</v>
      </c>
      <c r="H202">
        <v>0.86</v>
      </c>
      <c r="I202">
        <v>1.9</v>
      </c>
      <c r="J202" t="s">
        <v>753</v>
      </c>
      <c r="K202" t="s">
        <v>787</v>
      </c>
      <c r="L202" t="s">
        <v>787</v>
      </c>
      <c r="M202" t="s">
        <v>738</v>
      </c>
      <c r="N202" t="s">
        <v>787</v>
      </c>
      <c r="O202" t="s">
        <v>2352</v>
      </c>
      <c r="P202" t="s">
        <v>753</v>
      </c>
      <c r="Q202" t="s">
        <v>753</v>
      </c>
      <c r="R202" t="s">
        <v>753</v>
      </c>
      <c r="S202" t="s">
        <v>753</v>
      </c>
      <c r="T202" t="s">
        <v>753</v>
      </c>
      <c r="U202">
        <v>0</v>
      </c>
      <c r="V202" t="s">
        <v>753</v>
      </c>
      <c r="W202" t="s">
        <v>787</v>
      </c>
      <c r="X202">
        <v>0</v>
      </c>
      <c r="Y202" t="s">
        <v>753</v>
      </c>
      <c r="Z202">
        <v>0</v>
      </c>
      <c r="AA202" t="s">
        <v>753</v>
      </c>
      <c r="AB202">
        <v>0</v>
      </c>
      <c r="AC202">
        <v>5.0000000000000001E-3</v>
      </c>
      <c r="AD202">
        <v>549.07899999999995</v>
      </c>
      <c r="AE202" t="s">
        <v>1477</v>
      </c>
      <c r="AF202">
        <v>3160</v>
      </c>
      <c r="AG202">
        <v>47</v>
      </c>
      <c r="AH202">
        <v>43</v>
      </c>
      <c r="AI202">
        <v>0</v>
      </c>
      <c r="AJ202" t="s">
        <v>1366</v>
      </c>
      <c r="AK202">
        <v>2300108</v>
      </c>
      <c r="AL202">
        <v>23001109</v>
      </c>
      <c r="AM202">
        <v>23000162</v>
      </c>
      <c r="AN202">
        <v>591848</v>
      </c>
      <c r="AO202">
        <v>6256413</v>
      </c>
      <c r="AP202">
        <v>591848</v>
      </c>
      <c r="AQ202">
        <v>6256413</v>
      </c>
      <c r="AR202" t="s">
        <v>758</v>
      </c>
      <c r="AS202" t="s">
        <v>762</v>
      </c>
      <c r="AT202">
        <v>1.5161</v>
      </c>
      <c r="AU202" t="s">
        <v>763</v>
      </c>
      <c r="AV202">
        <v>6.7199999999999996E-2</v>
      </c>
      <c r="AW202" t="s">
        <v>763</v>
      </c>
      <c r="AX202">
        <v>78.647999999999996</v>
      </c>
      <c r="AY202" t="s">
        <v>753</v>
      </c>
      <c r="AZ202">
        <v>0</v>
      </c>
      <c r="BA202" t="s">
        <v>753</v>
      </c>
      <c r="BB202" t="s">
        <v>753</v>
      </c>
      <c r="BC202" t="s">
        <v>753</v>
      </c>
      <c r="BD202" t="s">
        <v>753</v>
      </c>
    </row>
    <row r="203" spans="1:56" x14ac:dyDescent="0.25">
      <c r="A203" t="s">
        <v>386</v>
      </c>
      <c r="B203">
        <v>805</v>
      </c>
      <c r="C203">
        <v>2</v>
      </c>
      <c r="D203" t="s">
        <v>1577</v>
      </c>
      <c r="E203">
        <v>336</v>
      </c>
      <c r="F203">
        <v>21.6</v>
      </c>
      <c r="G203">
        <v>9</v>
      </c>
      <c r="H203">
        <v>2.65</v>
      </c>
      <c r="I203">
        <v>6.6</v>
      </c>
      <c r="J203" t="s">
        <v>753</v>
      </c>
      <c r="K203" t="s">
        <v>762</v>
      </c>
      <c r="L203" t="s">
        <v>762</v>
      </c>
      <c r="M203" t="s">
        <v>738</v>
      </c>
      <c r="N203" t="s">
        <v>760</v>
      </c>
      <c r="O203" t="s">
        <v>760</v>
      </c>
      <c r="P203" t="s">
        <v>753</v>
      </c>
      <c r="Q203" t="s">
        <v>762</v>
      </c>
      <c r="R203" t="s">
        <v>753</v>
      </c>
      <c r="S203" t="s">
        <v>762</v>
      </c>
      <c r="T203" t="s">
        <v>753</v>
      </c>
      <c r="U203" t="s">
        <v>762</v>
      </c>
      <c r="V203" t="s">
        <v>753</v>
      </c>
      <c r="W203" t="s">
        <v>762</v>
      </c>
      <c r="X203">
        <v>0</v>
      </c>
      <c r="Y203" t="s">
        <v>753</v>
      </c>
      <c r="Z203" t="s">
        <v>753</v>
      </c>
      <c r="AA203" t="s">
        <v>753</v>
      </c>
      <c r="AB203">
        <v>0</v>
      </c>
      <c r="AC203">
        <v>2.7597</v>
      </c>
      <c r="AD203">
        <v>19.222349999999999</v>
      </c>
      <c r="AE203">
        <v>0.1</v>
      </c>
      <c r="AF203">
        <v>3150</v>
      </c>
      <c r="AG203">
        <v>0</v>
      </c>
      <c r="AH203">
        <v>0</v>
      </c>
      <c r="AI203">
        <v>0</v>
      </c>
      <c r="AJ203" t="s">
        <v>1584</v>
      </c>
      <c r="AK203">
        <v>6000081</v>
      </c>
      <c r="AL203">
        <v>60000138</v>
      </c>
      <c r="AM203">
        <v>60000126</v>
      </c>
      <c r="AN203">
        <v>714654</v>
      </c>
      <c r="AO203">
        <v>6141325</v>
      </c>
      <c r="AP203">
        <v>714654</v>
      </c>
      <c r="AQ203">
        <v>6141325</v>
      </c>
      <c r="AR203" t="s">
        <v>758</v>
      </c>
      <c r="AS203" t="s">
        <v>755</v>
      </c>
      <c r="AT203">
        <v>2.3742000000000001</v>
      </c>
      <c r="AU203" t="s">
        <v>763</v>
      </c>
      <c r="AV203">
        <v>0.30759999999999998</v>
      </c>
      <c r="AW203" t="s">
        <v>763</v>
      </c>
      <c r="AX203">
        <v>116.54685000000001</v>
      </c>
      <c r="AY203" t="s">
        <v>753</v>
      </c>
      <c r="AZ203" t="s">
        <v>790</v>
      </c>
      <c r="BA203" t="s">
        <v>753</v>
      </c>
      <c r="BB203" t="s">
        <v>753</v>
      </c>
      <c r="BC203" t="s">
        <v>753</v>
      </c>
      <c r="BD203" t="s">
        <v>753</v>
      </c>
    </row>
    <row r="204" spans="1:56" x14ac:dyDescent="0.25">
      <c r="A204" t="s">
        <v>1751</v>
      </c>
      <c r="B204">
        <v>1105</v>
      </c>
      <c r="C204">
        <v>1</v>
      </c>
      <c r="D204" t="s">
        <v>752</v>
      </c>
      <c r="E204">
        <v>787</v>
      </c>
      <c r="F204">
        <v>1.3</v>
      </c>
      <c r="G204">
        <v>5</v>
      </c>
      <c r="H204">
        <v>0.22500000000000001</v>
      </c>
      <c r="I204">
        <v>0.45</v>
      </c>
      <c r="J204" t="s">
        <v>753</v>
      </c>
      <c r="K204" t="s">
        <v>1477</v>
      </c>
      <c r="L204" t="s">
        <v>1477</v>
      </c>
      <c r="M204">
        <v>0</v>
      </c>
      <c r="N204">
        <v>0</v>
      </c>
      <c r="O204" t="s">
        <v>2352</v>
      </c>
      <c r="P204" t="s">
        <v>753</v>
      </c>
      <c r="Q204">
        <v>0</v>
      </c>
      <c r="R204" t="s">
        <v>753</v>
      </c>
      <c r="S204">
        <v>0</v>
      </c>
      <c r="T204" t="s">
        <v>753</v>
      </c>
      <c r="U204">
        <v>0</v>
      </c>
      <c r="V204" t="s">
        <v>753</v>
      </c>
      <c r="W204">
        <v>0</v>
      </c>
      <c r="X204">
        <v>0</v>
      </c>
      <c r="Y204" t="s">
        <v>753</v>
      </c>
      <c r="Z204">
        <v>0</v>
      </c>
      <c r="AA204" t="s">
        <v>753</v>
      </c>
      <c r="AB204">
        <v>0</v>
      </c>
      <c r="AC204">
        <v>0.02</v>
      </c>
      <c r="AD204">
        <v>101</v>
      </c>
      <c r="AE204">
        <v>0</v>
      </c>
      <c r="AF204">
        <v>3110</v>
      </c>
      <c r="AG204">
        <v>25</v>
      </c>
      <c r="AH204">
        <v>25</v>
      </c>
      <c r="AI204">
        <v>18</v>
      </c>
      <c r="AJ204" t="s">
        <v>1752</v>
      </c>
      <c r="AK204">
        <v>100143</v>
      </c>
      <c r="AL204">
        <v>1000471</v>
      </c>
      <c r="AM204">
        <v>1000470</v>
      </c>
      <c r="AN204">
        <v>468901</v>
      </c>
      <c r="AO204">
        <v>6318703</v>
      </c>
      <c r="AP204">
        <v>99</v>
      </c>
      <c r="AQ204">
        <v>99</v>
      </c>
      <c r="AR204" t="s">
        <v>1744</v>
      </c>
      <c r="AS204">
        <v>0</v>
      </c>
      <c r="AT204" t="s">
        <v>1477</v>
      </c>
      <c r="AU204">
        <v>0</v>
      </c>
      <c r="AV204" t="s">
        <v>1477</v>
      </c>
      <c r="AW204">
        <v>0</v>
      </c>
      <c r="AX204" t="s">
        <v>1477</v>
      </c>
      <c r="AY204">
        <v>0</v>
      </c>
      <c r="AZ204">
        <v>0</v>
      </c>
      <c r="BA204" t="s">
        <v>753</v>
      </c>
      <c r="BB204" t="s">
        <v>753</v>
      </c>
      <c r="BC204" t="s">
        <v>753</v>
      </c>
      <c r="BD204" t="s">
        <v>753</v>
      </c>
    </row>
    <row r="205" spans="1:56" x14ac:dyDescent="0.25">
      <c r="A205" t="s">
        <v>110</v>
      </c>
      <c r="B205">
        <v>274</v>
      </c>
      <c r="C205">
        <v>1</v>
      </c>
      <c r="D205" t="s">
        <v>998</v>
      </c>
      <c r="E205">
        <v>846</v>
      </c>
      <c r="F205">
        <v>349.1</v>
      </c>
      <c r="G205">
        <v>10</v>
      </c>
      <c r="H205">
        <v>9.59</v>
      </c>
      <c r="I205">
        <v>31.8</v>
      </c>
      <c r="J205" t="s">
        <v>753</v>
      </c>
      <c r="K205" t="s">
        <v>762</v>
      </c>
      <c r="L205" t="s">
        <v>762</v>
      </c>
      <c r="M205" t="s">
        <v>738</v>
      </c>
      <c r="N205" t="s">
        <v>762</v>
      </c>
      <c r="O205" t="s">
        <v>2352</v>
      </c>
      <c r="P205" t="s">
        <v>753</v>
      </c>
      <c r="Q205" t="s">
        <v>755</v>
      </c>
      <c r="R205" t="s">
        <v>753</v>
      </c>
      <c r="S205" t="s">
        <v>755</v>
      </c>
      <c r="T205" t="s">
        <v>753</v>
      </c>
      <c r="U205">
        <v>0</v>
      </c>
      <c r="V205" t="s">
        <v>753</v>
      </c>
      <c r="W205" t="s">
        <v>762</v>
      </c>
      <c r="X205">
        <v>0</v>
      </c>
      <c r="Y205" t="s">
        <v>753</v>
      </c>
      <c r="Z205" t="s">
        <v>755</v>
      </c>
      <c r="AA205" t="s">
        <v>753</v>
      </c>
      <c r="AB205">
        <v>0</v>
      </c>
      <c r="AC205">
        <v>1.7930999999999999</v>
      </c>
      <c r="AD205">
        <v>13.911199999999999</v>
      </c>
      <c r="AE205" t="s">
        <v>1477</v>
      </c>
      <c r="AF205">
        <v>3150</v>
      </c>
      <c r="AG205">
        <v>30</v>
      </c>
      <c r="AH205">
        <v>30</v>
      </c>
      <c r="AI205">
        <v>0</v>
      </c>
      <c r="AJ205" t="s">
        <v>1026</v>
      </c>
      <c r="AK205">
        <v>1800013</v>
      </c>
      <c r="AL205">
        <v>18000209</v>
      </c>
      <c r="AM205">
        <v>18000011</v>
      </c>
      <c r="AN205">
        <v>552405</v>
      </c>
      <c r="AO205">
        <v>6272687</v>
      </c>
      <c r="AP205">
        <v>552405</v>
      </c>
      <c r="AQ205">
        <v>6272687</v>
      </c>
      <c r="AR205" t="s">
        <v>758</v>
      </c>
      <c r="AS205" t="s">
        <v>753</v>
      </c>
      <c r="AT205">
        <v>1.6697</v>
      </c>
      <c r="AU205" t="s">
        <v>763</v>
      </c>
      <c r="AV205">
        <v>4.0300000000000002E-2</v>
      </c>
      <c r="AW205" t="s">
        <v>763</v>
      </c>
      <c r="AX205">
        <v>128.17269999999999</v>
      </c>
      <c r="AY205" t="s">
        <v>753</v>
      </c>
      <c r="AZ205" t="s">
        <v>790</v>
      </c>
      <c r="BA205" t="s">
        <v>753</v>
      </c>
      <c r="BB205" t="s">
        <v>753</v>
      </c>
      <c r="BC205" t="s">
        <v>753</v>
      </c>
      <c r="BD205" t="s">
        <v>753</v>
      </c>
    </row>
    <row r="206" spans="1:56" x14ac:dyDescent="0.25">
      <c r="A206" t="s">
        <v>111</v>
      </c>
      <c r="B206">
        <v>275</v>
      </c>
      <c r="C206">
        <v>1</v>
      </c>
      <c r="D206" t="s">
        <v>998</v>
      </c>
      <c r="E206">
        <v>787</v>
      </c>
      <c r="F206">
        <v>119.2</v>
      </c>
      <c r="G206">
        <v>11</v>
      </c>
      <c r="H206">
        <v>0.57999999999999996</v>
      </c>
      <c r="I206">
        <v>1.1599999999999999</v>
      </c>
      <c r="J206" t="s">
        <v>753</v>
      </c>
      <c r="K206" t="s">
        <v>787</v>
      </c>
      <c r="L206" t="s">
        <v>787</v>
      </c>
      <c r="M206" t="s">
        <v>738</v>
      </c>
      <c r="N206" t="s">
        <v>787</v>
      </c>
      <c r="O206" t="s">
        <v>2352</v>
      </c>
      <c r="P206" t="s">
        <v>753</v>
      </c>
      <c r="Q206">
        <v>0</v>
      </c>
      <c r="R206" t="s">
        <v>753</v>
      </c>
      <c r="S206">
        <v>0</v>
      </c>
      <c r="T206" t="s">
        <v>753</v>
      </c>
      <c r="U206">
        <v>0</v>
      </c>
      <c r="V206" t="s">
        <v>753</v>
      </c>
      <c r="W206" t="s">
        <v>787</v>
      </c>
      <c r="X206">
        <v>0</v>
      </c>
      <c r="Y206" t="s">
        <v>753</v>
      </c>
      <c r="Z206">
        <v>0</v>
      </c>
      <c r="AA206" t="s">
        <v>753</v>
      </c>
      <c r="AB206" t="s">
        <v>764</v>
      </c>
      <c r="AC206">
        <v>2.5250000000000004</v>
      </c>
      <c r="AD206">
        <v>51.7087</v>
      </c>
      <c r="AE206">
        <v>1.7870000000000001</v>
      </c>
      <c r="AF206">
        <v>1150</v>
      </c>
      <c r="AG206">
        <v>16</v>
      </c>
      <c r="AH206">
        <v>16</v>
      </c>
      <c r="AI206">
        <v>13</v>
      </c>
      <c r="AJ206" t="s">
        <v>1027</v>
      </c>
      <c r="AK206">
        <v>900007</v>
      </c>
      <c r="AL206">
        <v>9000142</v>
      </c>
      <c r="AM206">
        <v>9000012</v>
      </c>
      <c r="AN206">
        <v>503994</v>
      </c>
      <c r="AO206">
        <v>6321642</v>
      </c>
      <c r="AP206">
        <v>504039</v>
      </c>
      <c r="AQ206">
        <v>6321532</v>
      </c>
      <c r="AR206" t="s">
        <v>758</v>
      </c>
      <c r="AS206" t="s">
        <v>762</v>
      </c>
      <c r="AT206">
        <v>4.4917499999999997</v>
      </c>
      <c r="AU206" t="s">
        <v>763</v>
      </c>
      <c r="AV206">
        <v>0.21329999999999999</v>
      </c>
      <c r="AW206" t="s">
        <v>763</v>
      </c>
      <c r="AX206">
        <v>119.75905</v>
      </c>
      <c r="AY206" t="s">
        <v>753</v>
      </c>
      <c r="AZ206" t="s">
        <v>764</v>
      </c>
      <c r="BA206" t="s">
        <v>753</v>
      </c>
      <c r="BB206" t="s">
        <v>753</v>
      </c>
      <c r="BC206" t="s">
        <v>753</v>
      </c>
      <c r="BD206" t="s">
        <v>753</v>
      </c>
    </row>
    <row r="207" spans="1:56" x14ac:dyDescent="0.25">
      <c r="A207" t="s">
        <v>408</v>
      </c>
      <c r="B207">
        <v>846</v>
      </c>
      <c r="C207">
        <v>2</v>
      </c>
      <c r="D207" t="s">
        <v>1541</v>
      </c>
      <c r="E207">
        <v>370</v>
      </c>
      <c r="F207">
        <v>23.5</v>
      </c>
      <c r="G207">
        <v>9</v>
      </c>
      <c r="H207">
        <v>1.31</v>
      </c>
      <c r="I207">
        <v>2.1</v>
      </c>
      <c r="J207" t="s">
        <v>753</v>
      </c>
      <c r="K207" t="s">
        <v>760</v>
      </c>
      <c r="L207" t="s">
        <v>760</v>
      </c>
      <c r="M207" t="s">
        <v>738</v>
      </c>
      <c r="N207" t="s">
        <v>760</v>
      </c>
      <c r="O207" t="s">
        <v>2352</v>
      </c>
      <c r="P207" t="s">
        <v>753</v>
      </c>
      <c r="Q207" t="s">
        <v>760</v>
      </c>
      <c r="R207" t="s">
        <v>753</v>
      </c>
      <c r="S207" t="s">
        <v>760</v>
      </c>
      <c r="T207" t="s">
        <v>753</v>
      </c>
      <c r="U207">
        <v>0</v>
      </c>
      <c r="V207" t="s">
        <v>753</v>
      </c>
      <c r="W207" t="s">
        <v>760</v>
      </c>
      <c r="X207">
        <v>0</v>
      </c>
      <c r="Y207" t="s">
        <v>753</v>
      </c>
      <c r="Z207">
        <v>0</v>
      </c>
      <c r="AA207" t="s">
        <v>753</v>
      </c>
      <c r="AB207">
        <v>0</v>
      </c>
      <c r="AC207">
        <v>2.4197000000000002</v>
      </c>
      <c r="AD207">
        <v>15.368399999999999</v>
      </c>
      <c r="AE207" t="s">
        <v>1477</v>
      </c>
      <c r="AF207">
        <v>3100</v>
      </c>
      <c r="AG207">
        <v>0</v>
      </c>
      <c r="AH207">
        <v>0</v>
      </c>
      <c r="AI207">
        <v>0</v>
      </c>
      <c r="AJ207" t="s">
        <v>1615</v>
      </c>
      <c r="AK207">
        <v>5700001</v>
      </c>
      <c r="AL207">
        <v>57000086</v>
      </c>
      <c r="AM207">
        <v>57000019</v>
      </c>
      <c r="AN207">
        <v>670310</v>
      </c>
      <c r="AO207">
        <v>6136956</v>
      </c>
      <c r="AP207">
        <v>670310</v>
      </c>
      <c r="AQ207">
        <v>6136956</v>
      </c>
      <c r="AR207" t="s">
        <v>758</v>
      </c>
      <c r="AS207" t="s">
        <v>762</v>
      </c>
      <c r="AT207">
        <v>1.7502</v>
      </c>
      <c r="AU207" t="s">
        <v>763</v>
      </c>
      <c r="AV207">
        <v>0.1454</v>
      </c>
      <c r="AW207" t="s">
        <v>763</v>
      </c>
      <c r="AX207">
        <v>108.9716</v>
      </c>
      <c r="AY207" t="s">
        <v>753</v>
      </c>
      <c r="AZ207" t="s">
        <v>764</v>
      </c>
      <c r="BA207" t="s">
        <v>753</v>
      </c>
      <c r="BB207" t="s">
        <v>753</v>
      </c>
      <c r="BC207" t="s">
        <v>753</v>
      </c>
      <c r="BD207" t="s">
        <v>753</v>
      </c>
    </row>
    <row r="208" spans="1:56" x14ac:dyDescent="0.25">
      <c r="A208" t="s">
        <v>192</v>
      </c>
      <c r="B208">
        <v>466</v>
      </c>
      <c r="C208">
        <v>1</v>
      </c>
      <c r="D208" t="s">
        <v>975</v>
      </c>
      <c r="E208">
        <v>740</v>
      </c>
      <c r="F208">
        <v>11.4</v>
      </c>
      <c r="G208">
        <v>2</v>
      </c>
      <c r="H208">
        <v>7.14</v>
      </c>
      <c r="I208">
        <v>12</v>
      </c>
      <c r="J208" t="s">
        <v>753</v>
      </c>
      <c r="K208" t="s">
        <v>755</v>
      </c>
      <c r="L208" t="s">
        <v>755</v>
      </c>
      <c r="M208" t="s">
        <v>754</v>
      </c>
      <c r="N208" t="s">
        <v>755</v>
      </c>
      <c r="O208" t="s">
        <v>2352</v>
      </c>
      <c r="P208" t="s">
        <v>753</v>
      </c>
      <c r="Q208">
        <v>0</v>
      </c>
      <c r="R208" t="s">
        <v>753</v>
      </c>
      <c r="S208">
        <v>0</v>
      </c>
      <c r="T208" t="s">
        <v>753</v>
      </c>
      <c r="U208">
        <v>0</v>
      </c>
      <c r="V208" t="s">
        <v>753</v>
      </c>
      <c r="W208" t="s">
        <v>755</v>
      </c>
      <c r="X208">
        <v>0</v>
      </c>
      <c r="Y208" t="s">
        <v>753</v>
      </c>
      <c r="Z208">
        <v>0</v>
      </c>
      <c r="AA208" t="s">
        <v>753</v>
      </c>
      <c r="AB208">
        <v>0</v>
      </c>
      <c r="AC208">
        <v>3.0300000000000001E-2</v>
      </c>
      <c r="AD208">
        <v>9.3336000000000006</v>
      </c>
      <c r="AE208" t="s">
        <v>1477</v>
      </c>
      <c r="AF208">
        <v>3110</v>
      </c>
      <c r="AG208">
        <v>53</v>
      </c>
      <c r="AH208">
        <v>49</v>
      </c>
      <c r="AI208">
        <v>34</v>
      </c>
      <c r="AJ208" t="s">
        <v>1269</v>
      </c>
      <c r="AK208">
        <v>2100201</v>
      </c>
      <c r="AL208">
        <v>21001910</v>
      </c>
      <c r="AM208">
        <v>21000375</v>
      </c>
      <c r="AN208">
        <v>528200</v>
      </c>
      <c r="AO208">
        <v>6208143</v>
      </c>
      <c r="AP208">
        <v>528119</v>
      </c>
      <c r="AQ208">
        <v>6208293</v>
      </c>
      <c r="AR208" t="s">
        <v>758</v>
      </c>
      <c r="AS208" t="s">
        <v>755</v>
      </c>
      <c r="AT208" t="s">
        <v>1477</v>
      </c>
      <c r="AU208">
        <v>0</v>
      </c>
      <c r="AV208" t="s">
        <v>1477</v>
      </c>
      <c r="AW208">
        <v>0</v>
      </c>
      <c r="AX208">
        <v>98.376999999999995</v>
      </c>
      <c r="AY208" t="s">
        <v>753</v>
      </c>
      <c r="AZ208">
        <v>0</v>
      </c>
      <c r="BA208" t="s">
        <v>753</v>
      </c>
      <c r="BB208" t="s">
        <v>753</v>
      </c>
      <c r="BC208" t="s">
        <v>753</v>
      </c>
      <c r="BD208" t="s">
        <v>753</v>
      </c>
    </row>
    <row r="209" spans="1:56" x14ac:dyDescent="0.25">
      <c r="A209" t="s">
        <v>34</v>
      </c>
      <c r="B209">
        <v>113</v>
      </c>
      <c r="C209">
        <v>1</v>
      </c>
      <c r="D209" t="s">
        <v>863</v>
      </c>
      <c r="E209">
        <v>510</v>
      </c>
      <c r="F209">
        <v>8.1999999999999993</v>
      </c>
      <c r="G209">
        <v>9</v>
      </c>
      <c r="H209">
        <v>1.6</v>
      </c>
      <c r="I209">
        <v>3.5</v>
      </c>
      <c r="J209" t="s">
        <v>753</v>
      </c>
      <c r="K209" t="s">
        <v>760</v>
      </c>
      <c r="L209" t="s">
        <v>760</v>
      </c>
      <c r="M209" t="s">
        <v>738</v>
      </c>
      <c r="N209" t="s">
        <v>760</v>
      </c>
      <c r="O209" t="s">
        <v>762</v>
      </c>
      <c r="P209" t="s">
        <v>753</v>
      </c>
      <c r="Q209" t="s">
        <v>760</v>
      </c>
      <c r="R209" t="s">
        <v>753</v>
      </c>
      <c r="S209" t="s">
        <v>760</v>
      </c>
      <c r="T209" t="s">
        <v>753</v>
      </c>
      <c r="U209" t="s">
        <v>760</v>
      </c>
      <c r="V209" t="s">
        <v>753</v>
      </c>
      <c r="W209" t="s">
        <v>760</v>
      </c>
      <c r="X209" t="s">
        <v>760</v>
      </c>
      <c r="Y209" t="s">
        <v>753</v>
      </c>
      <c r="Z209" t="s">
        <v>755</v>
      </c>
      <c r="AA209" t="s">
        <v>753</v>
      </c>
      <c r="AB209" t="s">
        <v>790</v>
      </c>
      <c r="AC209">
        <v>2.7543000000000002</v>
      </c>
      <c r="AD209">
        <v>23.197399999999998</v>
      </c>
      <c r="AE209" t="s">
        <v>1477</v>
      </c>
      <c r="AF209">
        <v>3100</v>
      </c>
      <c r="AG209">
        <v>0</v>
      </c>
      <c r="AH209">
        <v>0</v>
      </c>
      <c r="AI209">
        <v>0</v>
      </c>
      <c r="AJ209" t="s">
        <v>1265</v>
      </c>
      <c r="AK209">
        <v>3700012</v>
      </c>
      <c r="AL209">
        <v>37000122</v>
      </c>
      <c r="AM209">
        <v>37000015</v>
      </c>
      <c r="AN209">
        <v>537729</v>
      </c>
      <c r="AO209">
        <v>6119934</v>
      </c>
      <c r="AP209">
        <v>537907</v>
      </c>
      <c r="AQ209">
        <v>6119992</v>
      </c>
      <c r="AR209" t="s">
        <v>758</v>
      </c>
      <c r="AS209" t="s">
        <v>755</v>
      </c>
      <c r="AT209">
        <v>1.8299000000000001</v>
      </c>
      <c r="AU209" t="s">
        <v>763</v>
      </c>
      <c r="AV209">
        <v>0.14419999999999999</v>
      </c>
      <c r="AW209" t="s">
        <v>763</v>
      </c>
      <c r="AX209">
        <v>110.0449</v>
      </c>
      <c r="AY209" t="s">
        <v>753</v>
      </c>
      <c r="AZ209" t="s">
        <v>764</v>
      </c>
      <c r="BA209" t="s">
        <v>753</v>
      </c>
      <c r="BB209" t="s">
        <v>753</v>
      </c>
      <c r="BC209" t="s">
        <v>753</v>
      </c>
      <c r="BD209" t="s">
        <v>753</v>
      </c>
    </row>
    <row r="210" spans="1:56" x14ac:dyDescent="0.25">
      <c r="A210" t="s">
        <v>1270</v>
      </c>
      <c r="B210">
        <v>467</v>
      </c>
      <c r="C210">
        <v>1</v>
      </c>
      <c r="D210" t="s">
        <v>975</v>
      </c>
      <c r="E210">
        <v>740</v>
      </c>
      <c r="F210">
        <v>10.199999999999999</v>
      </c>
      <c r="G210">
        <v>5</v>
      </c>
      <c r="H210">
        <v>0.9</v>
      </c>
      <c r="I210">
        <v>1.8</v>
      </c>
      <c r="J210" t="s">
        <v>753</v>
      </c>
      <c r="K210" t="s">
        <v>760</v>
      </c>
      <c r="L210" t="s">
        <v>760</v>
      </c>
      <c r="M210" t="s">
        <v>738</v>
      </c>
      <c r="N210" t="s">
        <v>760</v>
      </c>
      <c r="O210" t="s">
        <v>2352</v>
      </c>
      <c r="P210" t="s">
        <v>753</v>
      </c>
      <c r="Q210" t="s">
        <v>760</v>
      </c>
      <c r="R210" t="s">
        <v>753</v>
      </c>
      <c r="S210" t="s">
        <v>760</v>
      </c>
      <c r="T210" t="s">
        <v>753</v>
      </c>
      <c r="U210">
        <v>0</v>
      </c>
      <c r="V210" t="s">
        <v>753</v>
      </c>
      <c r="W210" t="s">
        <v>760</v>
      </c>
      <c r="X210">
        <v>0</v>
      </c>
      <c r="Y210" t="s">
        <v>753</v>
      </c>
      <c r="Z210">
        <v>0</v>
      </c>
      <c r="AA210" t="s">
        <v>753</v>
      </c>
      <c r="AB210">
        <v>0</v>
      </c>
      <c r="AC210">
        <v>3.0599999999999999E-2</v>
      </c>
      <c r="AD210">
        <v>232.20400000000001</v>
      </c>
      <c r="AE210" t="s">
        <v>1477</v>
      </c>
      <c r="AF210">
        <v>3160</v>
      </c>
      <c r="AG210">
        <v>0</v>
      </c>
      <c r="AH210">
        <v>0</v>
      </c>
      <c r="AI210">
        <v>0</v>
      </c>
      <c r="AJ210" t="s">
        <v>1271</v>
      </c>
      <c r="AK210">
        <v>2100312</v>
      </c>
      <c r="AL210">
        <v>21006050</v>
      </c>
      <c r="AM210">
        <v>21000324</v>
      </c>
      <c r="AN210">
        <v>537519</v>
      </c>
      <c r="AO210">
        <v>6231993</v>
      </c>
      <c r="AP210">
        <v>537519</v>
      </c>
      <c r="AQ210">
        <v>6231993</v>
      </c>
      <c r="AR210" t="s">
        <v>758</v>
      </c>
      <c r="AS210" t="s">
        <v>762</v>
      </c>
      <c r="AT210">
        <v>1.5931</v>
      </c>
      <c r="AU210" t="s">
        <v>763</v>
      </c>
      <c r="AV210">
        <v>0.2031</v>
      </c>
      <c r="AW210" t="s">
        <v>763</v>
      </c>
      <c r="AX210">
        <v>93.474199999999996</v>
      </c>
      <c r="AY210" t="s">
        <v>753</v>
      </c>
      <c r="AZ210">
        <v>0</v>
      </c>
      <c r="BA210" t="s">
        <v>753</v>
      </c>
      <c r="BB210" t="s">
        <v>753</v>
      </c>
      <c r="BC210" t="s">
        <v>753</v>
      </c>
      <c r="BD210" t="s">
        <v>753</v>
      </c>
    </row>
    <row r="211" spans="1:56" x14ac:dyDescent="0.25">
      <c r="A211" t="s">
        <v>1030</v>
      </c>
      <c r="B211">
        <v>277</v>
      </c>
      <c r="C211">
        <v>1</v>
      </c>
      <c r="D211" t="s">
        <v>998</v>
      </c>
      <c r="E211">
        <v>730</v>
      </c>
      <c r="F211">
        <v>14.9</v>
      </c>
      <c r="G211">
        <v>9</v>
      </c>
      <c r="H211">
        <v>1.36</v>
      </c>
      <c r="I211">
        <v>3.6</v>
      </c>
      <c r="J211" t="s">
        <v>753</v>
      </c>
      <c r="K211" t="s">
        <v>787</v>
      </c>
      <c r="L211" t="s">
        <v>787</v>
      </c>
      <c r="M211" t="s">
        <v>738</v>
      </c>
      <c r="N211" t="s">
        <v>787</v>
      </c>
      <c r="O211" t="s">
        <v>2352</v>
      </c>
      <c r="P211" t="s">
        <v>753</v>
      </c>
      <c r="Q211" t="s">
        <v>787</v>
      </c>
      <c r="R211" t="s">
        <v>753</v>
      </c>
      <c r="S211" t="s">
        <v>787</v>
      </c>
      <c r="T211" t="s">
        <v>753</v>
      </c>
      <c r="U211">
        <v>0</v>
      </c>
      <c r="V211" t="s">
        <v>753</v>
      </c>
      <c r="W211" t="s">
        <v>787</v>
      </c>
      <c r="X211">
        <v>0</v>
      </c>
      <c r="Y211" t="s">
        <v>753</v>
      </c>
      <c r="Z211">
        <v>0</v>
      </c>
      <c r="AA211" t="s">
        <v>753</v>
      </c>
      <c r="AB211">
        <v>0</v>
      </c>
      <c r="AC211">
        <v>2.5892999999999997</v>
      </c>
      <c r="AD211">
        <v>54.312849999999997</v>
      </c>
      <c r="AE211" t="s">
        <v>1477</v>
      </c>
      <c r="AF211">
        <v>0</v>
      </c>
      <c r="AG211">
        <v>30</v>
      </c>
      <c r="AH211">
        <v>30</v>
      </c>
      <c r="AI211">
        <v>0</v>
      </c>
      <c r="AJ211" t="s">
        <v>1031</v>
      </c>
      <c r="AK211">
        <v>1800226</v>
      </c>
      <c r="AL211">
        <v>18000822</v>
      </c>
      <c r="AM211">
        <v>18000821</v>
      </c>
      <c r="AN211">
        <v>554911</v>
      </c>
      <c r="AO211">
        <v>6263293</v>
      </c>
      <c r="AP211">
        <v>554911</v>
      </c>
      <c r="AQ211">
        <v>6263293</v>
      </c>
      <c r="AR211" t="s">
        <v>758</v>
      </c>
      <c r="AS211" t="s">
        <v>762</v>
      </c>
      <c r="AT211">
        <v>2.4661</v>
      </c>
      <c r="AU211" t="s">
        <v>763</v>
      </c>
      <c r="AV211">
        <v>0.24885000000000002</v>
      </c>
      <c r="AW211" t="s">
        <v>763</v>
      </c>
      <c r="AX211">
        <v>123.98320000000001</v>
      </c>
      <c r="AY211" t="s">
        <v>753</v>
      </c>
      <c r="AZ211">
        <v>0</v>
      </c>
      <c r="BA211" t="s">
        <v>753</v>
      </c>
      <c r="BB211" t="s">
        <v>753</v>
      </c>
      <c r="BC211" t="s">
        <v>753</v>
      </c>
      <c r="BD211" t="s">
        <v>753</v>
      </c>
    </row>
    <row r="212" spans="1:56" x14ac:dyDescent="0.25">
      <c r="A212" t="s">
        <v>1032</v>
      </c>
      <c r="B212">
        <v>278</v>
      </c>
      <c r="C212">
        <v>1</v>
      </c>
      <c r="D212" t="s">
        <v>998</v>
      </c>
      <c r="E212">
        <v>730</v>
      </c>
      <c r="F212">
        <v>7.1</v>
      </c>
      <c r="G212">
        <v>13</v>
      </c>
      <c r="H212">
        <v>1.38</v>
      </c>
      <c r="I212">
        <v>2.1</v>
      </c>
      <c r="J212" t="s">
        <v>753</v>
      </c>
      <c r="K212" t="s">
        <v>787</v>
      </c>
      <c r="L212" t="s">
        <v>787</v>
      </c>
      <c r="M212" t="s">
        <v>738</v>
      </c>
      <c r="N212" t="s">
        <v>760</v>
      </c>
      <c r="O212" t="s">
        <v>2352</v>
      </c>
      <c r="P212" t="s">
        <v>753</v>
      </c>
      <c r="Q212" t="s">
        <v>787</v>
      </c>
      <c r="R212" t="s">
        <v>753</v>
      </c>
      <c r="S212" t="s">
        <v>787</v>
      </c>
      <c r="T212" t="s">
        <v>753</v>
      </c>
      <c r="U212">
        <v>0</v>
      </c>
      <c r="V212" t="s">
        <v>753</v>
      </c>
      <c r="W212" t="s">
        <v>760</v>
      </c>
      <c r="X212">
        <v>0</v>
      </c>
      <c r="Y212" t="s">
        <v>753</v>
      </c>
      <c r="Z212">
        <v>0</v>
      </c>
      <c r="AA212" t="s">
        <v>753</v>
      </c>
      <c r="AB212">
        <v>0</v>
      </c>
      <c r="AC212">
        <v>3.5259999999999998</v>
      </c>
      <c r="AD212">
        <v>78.447400000000002</v>
      </c>
      <c r="AE212" t="s">
        <v>1477</v>
      </c>
      <c r="AF212">
        <v>0</v>
      </c>
      <c r="AG212">
        <v>30</v>
      </c>
      <c r="AH212">
        <v>30</v>
      </c>
      <c r="AI212">
        <v>0</v>
      </c>
      <c r="AJ212" t="s">
        <v>1033</v>
      </c>
      <c r="AK212">
        <v>1800215</v>
      </c>
      <c r="AL212">
        <v>18000800</v>
      </c>
      <c r="AM212">
        <v>18000799</v>
      </c>
      <c r="AN212">
        <v>554149</v>
      </c>
      <c r="AO212">
        <v>6262179</v>
      </c>
      <c r="AP212">
        <v>554149</v>
      </c>
      <c r="AQ212">
        <v>6262179</v>
      </c>
      <c r="AR212" t="s">
        <v>758</v>
      </c>
      <c r="AS212" t="s">
        <v>762</v>
      </c>
      <c r="AT212">
        <v>2.6545999999999998</v>
      </c>
      <c r="AU212" t="s">
        <v>763</v>
      </c>
      <c r="AV212">
        <v>0.17419999999999999</v>
      </c>
      <c r="AW212" t="s">
        <v>763</v>
      </c>
      <c r="AX212">
        <v>116.40430000000001</v>
      </c>
      <c r="AY212" t="s">
        <v>753</v>
      </c>
      <c r="AZ212">
        <v>0</v>
      </c>
      <c r="BA212" t="s">
        <v>753</v>
      </c>
      <c r="BB212" t="s">
        <v>753</v>
      </c>
      <c r="BC212" t="s">
        <v>753</v>
      </c>
      <c r="BD212" t="s">
        <v>753</v>
      </c>
    </row>
    <row r="213" spans="1:56" x14ac:dyDescent="0.25">
      <c r="A213" t="s">
        <v>1034</v>
      </c>
      <c r="B213">
        <v>279</v>
      </c>
      <c r="C213">
        <v>1</v>
      </c>
      <c r="D213" t="s">
        <v>998</v>
      </c>
      <c r="E213">
        <v>787</v>
      </c>
      <c r="F213">
        <v>10.1</v>
      </c>
      <c r="G213">
        <v>9</v>
      </c>
      <c r="H213">
        <v>2.08</v>
      </c>
      <c r="I213">
        <v>6.2</v>
      </c>
      <c r="J213" t="s">
        <v>753</v>
      </c>
      <c r="K213" t="s">
        <v>753</v>
      </c>
      <c r="L213" t="s">
        <v>753</v>
      </c>
      <c r="M213" t="s">
        <v>754</v>
      </c>
      <c r="N213" t="s">
        <v>753</v>
      </c>
      <c r="O213" t="s">
        <v>2352</v>
      </c>
      <c r="P213" t="s">
        <v>753</v>
      </c>
      <c r="Q213" t="s">
        <v>755</v>
      </c>
      <c r="R213" t="s">
        <v>753</v>
      </c>
      <c r="S213" t="s">
        <v>755</v>
      </c>
      <c r="T213" t="s">
        <v>753</v>
      </c>
      <c r="U213">
        <v>0</v>
      </c>
      <c r="V213" t="s">
        <v>753</v>
      </c>
      <c r="W213" t="s">
        <v>753</v>
      </c>
      <c r="X213">
        <v>0</v>
      </c>
      <c r="Y213" t="s">
        <v>753</v>
      </c>
      <c r="Z213">
        <v>0</v>
      </c>
      <c r="AA213" t="s">
        <v>753</v>
      </c>
      <c r="AB213">
        <v>0</v>
      </c>
      <c r="AC213">
        <v>2.0598000000000001</v>
      </c>
      <c r="AD213">
        <v>25.5108</v>
      </c>
      <c r="AE213">
        <v>0.1</v>
      </c>
      <c r="AF213">
        <v>3130</v>
      </c>
      <c r="AG213">
        <v>111111110</v>
      </c>
      <c r="AH213">
        <v>220</v>
      </c>
      <c r="AI213">
        <v>0</v>
      </c>
      <c r="AJ213" t="s">
        <v>1035</v>
      </c>
      <c r="AK213">
        <v>900210</v>
      </c>
      <c r="AL213">
        <v>9000894</v>
      </c>
      <c r="AM213">
        <v>9000893</v>
      </c>
      <c r="AN213">
        <v>485734</v>
      </c>
      <c r="AO213">
        <v>6327849</v>
      </c>
      <c r="AP213">
        <v>485734</v>
      </c>
      <c r="AQ213">
        <v>6327849</v>
      </c>
      <c r="AR213" t="s">
        <v>758</v>
      </c>
      <c r="AS213" t="s">
        <v>753</v>
      </c>
      <c r="AT213">
        <v>0.73750000000000004</v>
      </c>
      <c r="AU213" t="s">
        <v>755</v>
      </c>
      <c r="AV213">
        <v>3.0300000000000001E-2</v>
      </c>
      <c r="AW213" t="s">
        <v>755</v>
      </c>
      <c r="AX213">
        <v>102.0565</v>
      </c>
      <c r="AY213" t="s">
        <v>753</v>
      </c>
      <c r="AZ213">
        <v>0</v>
      </c>
      <c r="BA213" t="s">
        <v>753</v>
      </c>
      <c r="BB213" t="s">
        <v>753</v>
      </c>
      <c r="BC213" t="s">
        <v>753</v>
      </c>
      <c r="BD213" t="s">
        <v>753</v>
      </c>
    </row>
    <row r="214" spans="1:56" x14ac:dyDescent="0.25">
      <c r="A214" t="s">
        <v>1036</v>
      </c>
      <c r="B214">
        <v>281</v>
      </c>
      <c r="C214">
        <v>1</v>
      </c>
      <c r="D214" t="s">
        <v>998</v>
      </c>
      <c r="E214">
        <v>730</v>
      </c>
      <c r="F214">
        <v>6.2</v>
      </c>
      <c r="G214">
        <v>13</v>
      </c>
      <c r="H214">
        <v>0.97</v>
      </c>
      <c r="I214">
        <v>1.5</v>
      </c>
      <c r="J214" t="s">
        <v>753</v>
      </c>
      <c r="K214" t="s">
        <v>787</v>
      </c>
      <c r="L214" t="s">
        <v>787</v>
      </c>
      <c r="M214" t="s">
        <v>738</v>
      </c>
      <c r="N214" t="s">
        <v>760</v>
      </c>
      <c r="O214" t="s">
        <v>2352</v>
      </c>
      <c r="P214" t="s">
        <v>753</v>
      </c>
      <c r="Q214" t="s">
        <v>787</v>
      </c>
      <c r="R214" t="s">
        <v>753</v>
      </c>
      <c r="S214" t="s">
        <v>787</v>
      </c>
      <c r="T214" t="s">
        <v>753</v>
      </c>
      <c r="U214">
        <v>0</v>
      </c>
      <c r="V214" t="s">
        <v>753</v>
      </c>
      <c r="W214" t="s">
        <v>760</v>
      </c>
      <c r="X214">
        <v>0</v>
      </c>
      <c r="Y214" t="s">
        <v>753</v>
      </c>
      <c r="Z214">
        <v>0</v>
      </c>
      <c r="AA214" t="s">
        <v>753</v>
      </c>
      <c r="AB214">
        <v>0</v>
      </c>
      <c r="AC214">
        <v>3.9308999999999998</v>
      </c>
      <c r="AD214">
        <v>60.217100000000002</v>
      </c>
      <c r="AE214" t="s">
        <v>1477</v>
      </c>
      <c r="AF214">
        <v>0</v>
      </c>
      <c r="AG214">
        <v>30</v>
      </c>
      <c r="AH214">
        <v>30</v>
      </c>
      <c r="AI214">
        <v>0</v>
      </c>
      <c r="AJ214" t="s">
        <v>1037</v>
      </c>
      <c r="AK214">
        <v>1800216</v>
      </c>
      <c r="AL214">
        <v>18000802</v>
      </c>
      <c r="AM214">
        <v>18000801</v>
      </c>
      <c r="AN214">
        <v>554257</v>
      </c>
      <c r="AO214">
        <v>6262401</v>
      </c>
      <c r="AP214">
        <v>554257</v>
      </c>
      <c r="AQ214">
        <v>6262401</v>
      </c>
      <c r="AR214" t="s">
        <v>758</v>
      </c>
      <c r="AS214" t="s">
        <v>762</v>
      </c>
      <c r="AT214">
        <v>1.8342000000000001</v>
      </c>
      <c r="AU214" t="s">
        <v>763</v>
      </c>
      <c r="AV214">
        <v>0.2198</v>
      </c>
      <c r="AW214" t="s">
        <v>763</v>
      </c>
      <c r="AX214">
        <v>123.1895</v>
      </c>
      <c r="AY214" t="s">
        <v>753</v>
      </c>
      <c r="AZ214">
        <v>0</v>
      </c>
      <c r="BA214" t="s">
        <v>753</v>
      </c>
      <c r="BB214" t="s">
        <v>753</v>
      </c>
      <c r="BC214" t="s">
        <v>753</v>
      </c>
      <c r="BD214" t="s">
        <v>753</v>
      </c>
    </row>
    <row r="215" spans="1:56" x14ac:dyDescent="0.25">
      <c r="A215" t="s">
        <v>1038</v>
      </c>
      <c r="B215">
        <v>282</v>
      </c>
      <c r="C215">
        <v>1</v>
      </c>
      <c r="D215" t="s">
        <v>998</v>
      </c>
      <c r="E215">
        <v>787</v>
      </c>
      <c r="F215">
        <v>8.6</v>
      </c>
      <c r="G215">
        <v>10</v>
      </c>
      <c r="H215">
        <v>3.6</v>
      </c>
      <c r="I215">
        <v>6.5</v>
      </c>
      <c r="J215" t="s">
        <v>753</v>
      </c>
      <c r="K215" t="s">
        <v>753</v>
      </c>
      <c r="L215" t="s">
        <v>753</v>
      </c>
      <c r="M215" t="s">
        <v>754</v>
      </c>
      <c r="N215" t="s">
        <v>755</v>
      </c>
      <c r="O215" t="s">
        <v>2352</v>
      </c>
      <c r="P215" t="s">
        <v>753</v>
      </c>
      <c r="Q215" t="s">
        <v>753</v>
      </c>
      <c r="R215" t="s">
        <v>753</v>
      </c>
      <c r="S215" t="s">
        <v>753</v>
      </c>
      <c r="T215" t="s">
        <v>753</v>
      </c>
      <c r="U215">
        <v>0</v>
      </c>
      <c r="V215" t="s">
        <v>753</v>
      </c>
      <c r="W215" t="s">
        <v>755</v>
      </c>
      <c r="X215">
        <v>0</v>
      </c>
      <c r="Y215" t="s">
        <v>753</v>
      </c>
      <c r="Z215">
        <v>0</v>
      </c>
      <c r="AA215" t="s">
        <v>753</v>
      </c>
      <c r="AB215">
        <v>0</v>
      </c>
      <c r="AC215">
        <v>1.6164000000000001</v>
      </c>
      <c r="AD215">
        <v>13.7464</v>
      </c>
      <c r="AE215">
        <v>0</v>
      </c>
      <c r="AF215">
        <v>3140</v>
      </c>
      <c r="AG215">
        <v>0</v>
      </c>
      <c r="AH215">
        <v>0</v>
      </c>
      <c r="AI215">
        <v>0</v>
      </c>
      <c r="AJ215" t="s">
        <v>1039</v>
      </c>
      <c r="AK215">
        <v>900211</v>
      </c>
      <c r="AL215">
        <v>9000896</v>
      </c>
      <c r="AM215">
        <v>9000895</v>
      </c>
      <c r="AN215">
        <v>486629</v>
      </c>
      <c r="AO215">
        <v>6327178</v>
      </c>
      <c r="AP215">
        <v>486629</v>
      </c>
      <c r="AQ215">
        <v>6327178</v>
      </c>
      <c r="AR215" t="s">
        <v>758</v>
      </c>
      <c r="AS215" t="s">
        <v>755</v>
      </c>
      <c r="AT215">
        <v>0.64939999999999998</v>
      </c>
      <c r="AU215" t="s">
        <v>753</v>
      </c>
      <c r="AV215">
        <v>1.5900000000000001E-2</v>
      </c>
      <c r="AW215" t="s">
        <v>755</v>
      </c>
      <c r="AX215">
        <v>101.70869999999999</v>
      </c>
      <c r="AY215" t="s">
        <v>753</v>
      </c>
      <c r="AZ215">
        <v>0</v>
      </c>
      <c r="BA215" t="s">
        <v>753</v>
      </c>
      <c r="BB215" t="s">
        <v>753</v>
      </c>
      <c r="BC215" t="s">
        <v>753</v>
      </c>
      <c r="BD215" t="s">
        <v>753</v>
      </c>
    </row>
    <row r="216" spans="1:56" x14ac:dyDescent="0.25">
      <c r="A216" t="s">
        <v>1794</v>
      </c>
      <c r="B216">
        <v>1209</v>
      </c>
      <c r="C216">
        <v>1</v>
      </c>
      <c r="D216" t="s">
        <v>998</v>
      </c>
      <c r="E216">
        <v>730</v>
      </c>
      <c r="F216">
        <v>1.7</v>
      </c>
      <c r="G216">
        <v>13</v>
      </c>
      <c r="H216">
        <v>0.75</v>
      </c>
      <c r="I216" t="s">
        <v>1477</v>
      </c>
      <c r="J216" t="s">
        <v>753</v>
      </c>
      <c r="K216" t="s">
        <v>1477</v>
      </c>
      <c r="L216" t="s">
        <v>1477</v>
      </c>
      <c r="M216">
        <v>0</v>
      </c>
      <c r="N216">
        <v>0</v>
      </c>
      <c r="O216" t="s">
        <v>2352</v>
      </c>
      <c r="P216" t="s">
        <v>753</v>
      </c>
      <c r="Q216">
        <v>0</v>
      </c>
      <c r="R216" t="s">
        <v>753</v>
      </c>
      <c r="S216">
        <v>0</v>
      </c>
      <c r="T216" t="s">
        <v>753</v>
      </c>
      <c r="U216">
        <v>0</v>
      </c>
      <c r="V216" t="s">
        <v>753</v>
      </c>
      <c r="W216">
        <v>0</v>
      </c>
      <c r="X216">
        <v>0</v>
      </c>
      <c r="Y216" t="s">
        <v>753</v>
      </c>
      <c r="Z216">
        <v>0</v>
      </c>
      <c r="AA216" t="s">
        <v>753</v>
      </c>
      <c r="AB216">
        <v>0</v>
      </c>
      <c r="AC216">
        <v>3</v>
      </c>
      <c r="AD216">
        <v>81.599999999999994</v>
      </c>
      <c r="AE216" t="s">
        <v>1477</v>
      </c>
      <c r="AF216">
        <v>3150</v>
      </c>
      <c r="AG216">
        <v>30</v>
      </c>
      <c r="AH216">
        <v>30</v>
      </c>
      <c r="AI216">
        <v>0</v>
      </c>
      <c r="AJ216" t="s">
        <v>1795</v>
      </c>
      <c r="AK216">
        <v>1800217</v>
      </c>
      <c r="AL216">
        <v>18000804</v>
      </c>
      <c r="AM216">
        <v>18000803</v>
      </c>
      <c r="AN216">
        <v>553023</v>
      </c>
      <c r="AO216">
        <v>6261890</v>
      </c>
      <c r="AP216">
        <v>99</v>
      </c>
      <c r="AQ216">
        <v>99</v>
      </c>
      <c r="AR216" t="s">
        <v>1744</v>
      </c>
      <c r="AS216">
        <v>0</v>
      </c>
      <c r="AT216" t="s">
        <v>1477</v>
      </c>
      <c r="AU216">
        <v>0</v>
      </c>
      <c r="AV216" t="s">
        <v>1477</v>
      </c>
      <c r="AW216">
        <v>0</v>
      </c>
      <c r="AX216" t="s">
        <v>1477</v>
      </c>
      <c r="AY216">
        <v>0</v>
      </c>
      <c r="AZ216">
        <v>0</v>
      </c>
      <c r="BA216" t="s">
        <v>753</v>
      </c>
      <c r="BB216" t="s">
        <v>753</v>
      </c>
      <c r="BC216" t="s">
        <v>753</v>
      </c>
      <c r="BD216" t="s">
        <v>753</v>
      </c>
    </row>
    <row r="217" spans="1:56" x14ac:dyDescent="0.25">
      <c r="A217" t="s">
        <v>1040</v>
      </c>
      <c r="B217">
        <v>283</v>
      </c>
      <c r="C217">
        <v>1</v>
      </c>
      <c r="D217" t="s">
        <v>998</v>
      </c>
      <c r="E217">
        <v>787</v>
      </c>
      <c r="F217">
        <v>5.6</v>
      </c>
      <c r="G217">
        <v>9</v>
      </c>
      <c r="H217">
        <v>2.12</v>
      </c>
      <c r="I217">
        <v>7.4</v>
      </c>
      <c r="J217" t="s">
        <v>753</v>
      </c>
      <c r="K217" t="s">
        <v>755</v>
      </c>
      <c r="L217" t="s">
        <v>755</v>
      </c>
      <c r="M217" t="s">
        <v>754</v>
      </c>
      <c r="N217" t="s">
        <v>755</v>
      </c>
      <c r="O217" t="s">
        <v>2352</v>
      </c>
      <c r="P217" t="s">
        <v>753</v>
      </c>
      <c r="Q217" t="s">
        <v>755</v>
      </c>
      <c r="R217" t="s">
        <v>753</v>
      </c>
      <c r="S217" t="s">
        <v>755</v>
      </c>
      <c r="T217" t="s">
        <v>753</v>
      </c>
      <c r="U217">
        <v>0</v>
      </c>
      <c r="V217" t="s">
        <v>753</v>
      </c>
      <c r="W217" t="s">
        <v>755</v>
      </c>
      <c r="X217">
        <v>0</v>
      </c>
      <c r="Y217" t="s">
        <v>753</v>
      </c>
      <c r="Z217">
        <v>0</v>
      </c>
      <c r="AA217" t="s">
        <v>753</v>
      </c>
      <c r="AB217">
        <v>0</v>
      </c>
      <c r="AC217">
        <v>1.9053</v>
      </c>
      <c r="AD217">
        <v>34.172600000000003</v>
      </c>
      <c r="AE217">
        <v>1.61E-2</v>
      </c>
      <c r="AF217">
        <v>3140</v>
      </c>
      <c r="AG217">
        <v>0</v>
      </c>
      <c r="AH217">
        <v>0</v>
      </c>
      <c r="AI217">
        <v>0</v>
      </c>
      <c r="AJ217" t="s">
        <v>1041</v>
      </c>
      <c r="AK217">
        <v>900212</v>
      </c>
      <c r="AL217">
        <v>9000898</v>
      </c>
      <c r="AM217">
        <v>9000897</v>
      </c>
      <c r="AN217">
        <v>487100</v>
      </c>
      <c r="AO217">
        <v>6327644</v>
      </c>
      <c r="AP217">
        <v>487100</v>
      </c>
      <c r="AQ217">
        <v>6327644</v>
      </c>
      <c r="AR217" t="s">
        <v>758</v>
      </c>
      <c r="AS217" t="s">
        <v>755</v>
      </c>
      <c r="AT217">
        <v>0.73850000000000005</v>
      </c>
      <c r="AU217" t="s">
        <v>755</v>
      </c>
      <c r="AV217">
        <v>1.9800000000000002E-2</v>
      </c>
      <c r="AW217" t="s">
        <v>755</v>
      </c>
      <c r="AX217">
        <v>100.8404</v>
      </c>
      <c r="AY217" t="s">
        <v>753</v>
      </c>
      <c r="AZ217">
        <v>0</v>
      </c>
      <c r="BA217" t="s">
        <v>753</v>
      </c>
      <c r="BB217" t="s">
        <v>753</v>
      </c>
      <c r="BC217" t="s">
        <v>753</v>
      </c>
      <c r="BD217" t="s">
        <v>753</v>
      </c>
    </row>
    <row r="218" spans="1:56" x14ac:dyDescent="0.25">
      <c r="A218" t="s">
        <v>1042</v>
      </c>
      <c r="B218">
        <v>284</v>
      </c>
      <c r="C218">
        <v>1</v>
      </c>
      <c r="D218" t="s">
        <v>998</v>
      </c>
      <c r="E218">
        <v>730</v>
      </c>
      <c r="F218">
        <v>7.3</v>
      </c>
      <c r="G218">
        <v>9</v>
      </c>
      <c r="H218">
        <v>1.31</v>
      </c>
      <c r="I218">
        <v>1.9</v>
      </c>
      <c r="J218" t="s">
        <v>753</v>
      </c>
      <c r="K218" t="s">
        <v>787</v>
      </c>
      <c r="L218" t="s">
        <v>787</v>
      </c>
      <c r="M218" t="s">
        <v>738</v>
      </c>
      <c r="N218" t="s">
        <v>787</v>
      </c>
      <c r="O218" t="s">
        <v>2352</v>
      </c>
      <c r="P218" t="s">
        <v>753</v>
      </c>
      <c r="Q218" t="s">
        <v>787</v>
      </c>
      <c r="R218" t="s">
        <v>753</v>
      </c>
      <c r="S218" t="s">
        <v>787</v>
      </c>
      <c r="T218" t="s">
        <v>753</v>
      </c>
      <c r="U218">
        <v>0</v>
      </c>
      <c r="V218" t="s">
        <v>753</v>
      </c>
      <c r="W218" t="s">
        <v>787</v>
      </c>
      <c r="X218">
        <v>0</v>
      </c>
      <c r="Y218" t="s">
        <v>753</v>
      </c>
      <c r="Z218">
        <v>0</v>
      </c>
      <c r="AA218" t="s">
        <v>753</v>
      </c>
      <c r="AB218">
        <v>0</v>
      </c>
      <c r="AC218">
        <v>1.8451</v>
      </c>
      <c r="AD218">
        <v>48.385400000000004</v>
      </c>
      <c r="AE218" t="s">
        <v>1477</v>
      </c>
      <c r="AF218">
        <v>0</v>
      </c>
      <c r="AG218">
        <v>30</v>
      </c>
      <c r="AH218">
        <v>30</v>
      </c>
      <c r="AI218">
        <v>0</v>
      </c>
      <c r="AJ218" t="s">
        <v>1043</v>
      </c>
      <c r="AK218">
        <v>1800227</v>
      </c>
      <c r="AL218">
        <v>18000824</v>
      </c>
      <c r="AM218">
        <v>18000823</v>
      </c>
      <c r="AN218">
        <v>555392</v>
      </c>
      <c r="AO218">
        <v>6262628</v>
      </c>
      <c r="AP218">
        <v>555392</v>
      </c>
      <c r="AQ218">
        <v>6262628</v>
      </c>
      <c r="AR218" t="s">
        <v>758</v>
      </c>
      <c r="AS218" t="s">
        <v>762</v>
      </c>
      <c r="AT218">
        <v>2.1659999999999999</v>
      </c>
      <c r="AU218" t="s">
        <v>763</v>
      </c>
      <c r="AV218">
        <v>0.27155000000000001</v>
      </c>
      <c r="AW218" t="s">
        <v>763</v>
      </c>
      <c r="AX218">
        <v>126.8107</v>
      </c>
      <c r="AY218" t="s">
        <v>753</v>
      </c>
      <c r="AZ218">
        <v>0</v>
      </c>
      <c r="BA218" t="s">
        <v>753</v>
      </c>
      <c r="BB218" t="s">
        <v>753</v>
      </c>
      <c r="BC218" t="s">
        <v>753</v>
      </c>
      <c r="BD218" t="s">
        <v>753</v>
      </c>
    </row>
    <row r="219" spans="1:56" x14ac:dyDescent="0.25">
      <c r="A219" t="s">
        <v>647</v>
      </c>
      <c r="B219">
        <v>285</v>
      </c>
      <c r="C219">
        <v>1</v>
      </c>
      <c r="D219" t="s">
        <v>998</v>
      </c>
      <c r="E219">
        <v>840</v>
      </c>
      <c r="F219">
        <v>19.8</v>
      </c>
      <c r="G219">
        <v>9</v>
      </c>
      <c r="H219">
        <v>0.5</v>
      </c>
      <c r="I219">
        <v>1.1000000000000001</v>
      </c>
      <c r="J219" t="s">
        <v>753</v>
      </c>
      <c r="K219" t="s">
        <v>762</v>
      </c>
      <c r="L219" t="s">
        <v>762</v>
      </c>
      <c r="M219" t="s">
        <v>738</v>
      </c>
      <c r="N219" t="s">
        <v>753</v>
      </c>
      <c r="O219" t="s">
        <v>787</v>
      </c>
      <c r="P219" t="s">
        <v>753</v>
      </c>
      <c r="Q219" t="s">
        <v>753</v>
      </c>
      <c r="R219" t="s">
        <v>753</v>
      </c>
      <c r="S219" t="s">
        <v>762</v>
      </c>
      <c r="T219" t="s">
        <v>753</v>
      </c>
      <c r="U219" t="s">
        <v>753</v>
      </c>
      <c r="V219" t="s">
        <v>753</v>
      </c>
      <c r="W219" t="s">
        <v>753</v>
      </c>
      <c r="X219">
        <v>0</v>
      </c>
      <c r="Y219" t="s">
        <v>753</v>
      </c>
      <c r="Z219" t="s">
        <v>753</v>
      </c>
      <c r="AA219" t="s">
        <v>753</v>
      </c>
      <c r="AB219" t="s">
        <v>764</v>
      </c>
      <c r="AC219">
        <v>1.8267333333333333</v>
      </c>
      <c r="AD219">
        <v>25.698433333333337</v>
      </c>
      <c r="AE219">
        <v>0.1045</v>
      </c>
      <c r="AF219">
        <v>3140</v>
      </c>
      <c r="AG219">
        <v>18</v>
      </c>
      <c r="AH219">
        <v>20</v>
      </c>
      <c r="AI219">
        <v>4</v>
      </c>
      <c r="AJ219" t="s">
        <v>1044</v>
      </c>
      <c r="AK219">
        <v>1400017</v>
      </c>
      <c r="AL219">
        <v>14000045</v>
      </c>
      <c r="AM219">
        <v>14000037</v>
      </c>
      <c r="AN219">
        <v>550308</v>
      </c>
      <c r="AO219">
        <v>6300347</v>
      </c>
      <c r="AP219">
        <v>550263</v>
      </c>
      <c r="AQ219">
        <v>6300123</v>
      </c>
      <c r="AR219" t="s">
        <v>758</v>
      </c>
      <c r="AS219" t="s">
        <v>753</v>
      </c>
      <c r="AT219">
        <v>5.3186333333333335</v>
      </c>
      <c r="AU219" t="s">
        <v>763</v>
      </c>
      <c r="AV219">
        <v>6.6166666666666665E-2</v>
      </c>
      <c r="AW219" t="s">
        <v>753</v>
      </c>
      <c r="AX219">
        <v>129.4659</v>
      </c>
      <c r="AY219" t="s">
        <v>753</v>
      </c>
      <c r="AZ219" t="s">
        <v>764</v>
      </c>
      <c r="BA219" t="s">
        <v>753</v>
      </c>
      <c r="BB219" t="s">
        <v>753</v>
      </c>
      <c r="BC219" t="s">
        <v>753</v>
      </c>
      <c r="BD219" t="s">
        <v>753</v>
      </c>
    </row>
    <row r="220" spans="1:56" x14ac:dyDescent="0.25">
      <c r="A220" t="s">
        <v>307</v>
      </c>
      <c r="B220">
        <v>665</v>
      </c>
      <c r="C220">
        <v>2</v>
      </c>
      <c r="D220" t="s">
        <v>1467</v>
      </c>
      <c r="E220">
        <v>326</v>
      </c>
      <c r="F220">
        <v>7.6</v>
      </c>
      <c r="G220">
        <v>9</v>
      </c>
      <c r="H220">
        <v>0.3</v>
      </c>
      <c r="I220">
        <v>0.5</v>
      </c>
      <c r="J220" t="s">
        <v>753</v>
      </c>
      <c r="K220" t="s">
        <v>762</v>
      </c>
      <c r="L220" t="s">
        <v>762</v>
      </c>
      <c r="M220" t="s">
        <v>738</v>
      </c>
      <c r="N220" t="s">
        <v>753</v>
      </c>
      <c r="O220" t="s">
        <v>2352</v>
      </c>
      <c r="P220" t="s">
        <v>753</v>
      </c>
      <c r="Q220" t="s">
        <v>753</v>
      </c>
      <c r="R220" t="s">
        <v>753</v>
      </c>
      <c r="S220" t="s">
        <v>753</v>
      </c>
      <c r="T220" t="s">
        <v>753</v>
      </c>
      <c r="U220">
        <v>0</v>
      </c>
      <c r="V220" t="s">
        <v>753</v>
      </c>
      <c r="W220" t="s">
        <v>753</v>
      </c>
      <c r="X220">
        <v>0</v>
      </c>
      <c r="Y220" t="s">
        <v>753</v>
      </c>
      <c r="Z220">
        <v>0</v>
      </c>
      <c r="AA220" t="s">
        <v>753</v>
      </c>
      <c r="AB220">
        <v>0</v>
      </c>
      <c r="AC220">
        <v>3.5562</v>
      </c>
      <c r="AD220">
        <v>39.940800000000003</v>
      </c>
      <c r="AE220">
        <v>0.1</v>
      </c>
      <c r="AF220">
        <v>3150</v>
      </c>
      <c r="AG220">
        <v>154</v>
      </c>
      <c r="AH220">
        <v>135</v>
      </c>
      <c r="AI220">
        <v>99</v>
      </c>
      <c r="AJ220" t="s">
        <v>1475</v>
      </c>
      <c r="AK220">
        <v>5100043</v>
      </c>
      <c r="AL220">
        <v>51000222</v>
      </c>
      <c r="AM220">
        <v>51000060</v>
      </c>
      <c r="AN220">
        <v>640419</v>
      </c>
      <c r="AO220">
        <v>6174294</v>
      </c>
      <c r="AP220">
        <v>640419</v>
      </c>
      <c r="AQ220">
        <v>6174294</v>
      </c>
      <c r="AR220" t="s">
        <v>758</v>
      </c>
      <c r="AS220" t="s">
        <v>762</v>
      </c>
      <c r="AT220">
        <v>2.2440000000000002</v>
      </c>
      <c r="AU220" t="s">
        <v>763</v>
      </c>
      <c r="AV220">
        <v>0.35289999999999999</v>
      </c>
      <c r="AW220" t="s">
        <v>763</v>
      </c>
      <c r="AX220">
        <v>79.427599999999998</v>
      </c>
      <c r="AY220" t="s">
        <v>753</v>
      </c>
      <c r="AZ220">
        <v>0</v>
      </c>
      <c r="BA220" t="s">
        <v>753</v>
      </c>
      <c r="BB220" t="s">
        <v>753</v>
      </c>
      <c r="BC220" t="s">
        <v>753</v>
      </c>
      <c r="BD220" t="s">
        <v>753</v>
      </c>
    </row>
    <row r="221" spans="1:56" x14ac:dyDescent="0.25">
      <c r="A221" t="s">
        <v>812</v>
      </c>
      <c r="B221">
        <v>41</v>
      </c>
      <c r="C221">
        <v>1</v>
      </c>
      <c r="D221" t="s">
        <v>801</v>
      </c>
      <c r="E221">
        <v>530</v>
      </c>
      <c r="F221">
        <v>27.4</v>
      </c>
      <c r="G221">
        <v>9</v>
      </c>
      <c r="H221">
        <v>1.53</v>
      </c>
      <c r="I221">
        <v>2.4</v>
      </c>
      <c r="J221" t="s">
        <v>753</v>
      </c>
      <c r="K221" t="s">
        <v>762</v>
      </c>
      <c r="L221" t="s">
        <v>762</v>
      </c>
      <c r="M221" t="s">
        <v>738</v>
      </c>
      <c r="N221" t="s">
        <v>762</v>
      </c>
      <c r="O221" t="s">
        <v>2352</v>
      </c>
      <c r="P221" t="s">
        <v>753</v>
      </c>
      <c r="Q221" t="s">
        <v>762</v>
      </c>
      <c r="R221" t="s">
        <v>753</v>
      </c>
      <c r="S221" t="s">
        <v>762</v>
      </c>
      <c r="T221" t="s">
        <v>753</v>
      </c>
      <c r="U221">
        <v>0</v>
      </c>
      <c r="V221" t="s">
        <v>753</v>
      </c>
      <c r="W221" t="s">
        <v>762</v>
      </c>
      <c r="X221">
        <v>0</v>
      </c>
      <c r="Y221" t="s">
        <v>753</v>
      </c>
      <c r="Z221">
        <v>0</v>
      </c>
      <c r="AA221" t="s">
        <v>753</v>
      </c>
      <c r="AB221" t="s">
        <v>764</v>
      </c>
      <c r="AC221">
        <v>0.36150000000000004</v>
      </c>
      <c r="AD221">
        <v>13.796933333333333</v>
      </c>
      <c r="AE221" t="s">
        <v>1477</v>
      </c>
      <c r="AF221">
        <v>3150</v>
      </c>
      <c r="AG221">
        <v>0</v>
      </c>
      <c r="AH221">
        <v>0</v>
      </c>
      <c r="AI221">
        <v>0</v>
      </c>
      <c r="AJ221" t="s">
        <v>813</v>
      </c>
      <c r="AK221">
        <v>3100002</v>
      </c>
      <c r="AL221">
        <v>31000442</v>
      </c>
      <c r="AM221">
        <v>31000002</v>
      </c>
      <c r="AN221">
        <v>492563</v>
      </c>
      <c r="AO221">
        <v>6179380</v>
      </c>
      <c r="AP221">
        <v>493045</v>
      </c>
      <c r="AQ221">
        <v>6179220</v>
      </c>
      <c r="AR221" t="s">
        <v>758</v>
      </c>
      <c r="AS221" t="s">
        <v>755</v>
      </c>
      <c r="AT221">
        <v>1.1305499999999999</v>
      </c>
      <c r="AU221" t="s">
        <v>753</v>
      </c>
      <c r="AV221">
        <v>3.4099999999999998E-2</v>
      </c>
      <c r="AW221" t="s">
        <v>755</v>
      </c>
      <c r="AX221">
        <v>108.4301</v>
      </c>
      <c r="AY221" t="s">
        <v>753</v>
      </c>
      <c r="AZ221" t="s">
        <v>764</v>
      </c>
      <c r="BA221" t="s">
        <v>753</v>
      </c>
      <c r="BB221" t="s">
        <v>753</v>
      </c>
      <c r="BC221" t="s">
        <v>753</v>
      </c>
      <c r="BD221" t="s">
        <v>753</v>
      </c>
    </row>
    <row r="222" spans="1:56" x14ac:dyDescent="0.25">
      <c r="A222" t="s">
        <v>12</v>
      </c>
      <c r="B222">
        <v>42</v>
      </c>
      <c r="C222">
        <v>1</v>
      </c>
      <c r="D222" t="s">
        <v>801</v>
      </c>
      <c r="E222">
        <v>573</v>
      </c>
      <c r="F222">
        <v>5.2</v>
      </c>
      <c r="G222">
        <v>5</v>
      </c>
      <c r="H222">
        <v>0.84</v>
      </c>
      <c r="I222">
        <v>1.5</v>
      </c>
      <c r="J222" t="s">
        <v>753</v>
      </c>
      <c r="K222" t="s">
        <v>753</v>
      </c>
      <c r="L222" t="s">
        <v>762</v>
      </c>
      <c r="M222" t="s">
        <v>754</v>
      </c>
      <c r="N222" t="s">
        <v>755</v>
      </c>
      <c r="O222" t="s">
        <v>2352</v>
      </c>
      <c r="P222" t="s">
        <v>753</v>
      </c>
      <c r="Q222" t="s">
        <v>753</v>
      </c>
      <c r="R222" t="s">
        <v>753</v>
      </c>
      <c r="S222" t="s">
        <v>753</v>
      </c>
      <c r="T222" t="s">
        <v>753</v>
      </c>
      <c r="U222" t="s">
        <v>753</v>
      </c>
      <c r="V222" t="s">
        <v>753</v>
      </c>
      <c r="W222" t="s">
        <v>753</v>
      </c>
      <c r="X222">
        <v>0</v>
      </c>
      <c r="Y222" t="s">
        <v>753</v>
      </c>
      <c r="Z222">
        <v>0</v>
      </c>
      <c r="AA222" t="s">
        <v>753</v>
      </c>
      <c r="AB222" t="s">
        <v>764</v>
      </c>
      <c r="AC222">
        <v>3.56E-2</v>
      </c>
      <c r="AD222">
        <v>122.5099</v>
      </c>
      <c r="AE222">
        <v>0</v>
      </c>
      <c r="AF222">
        <v>3130</v>
      </c>
      <c r="AG222">
        <v>84</v>
      </c>
      <c r="AH222">
        <v>73</v>
      </c>
      <c r="AI222">
        <v>50</v>
      </c>
      <c r="AJ222" t="s">
        <v>814</v>
      </c>
      <c r="AK222">
        <v>3000022</v>
      </c>
      <c r="AL222">
        <v>30000168</v>
      </c>
      <c r="AM222">
        <v>30000035</v>
      </c>
      <c r="AN222">
        <v>449588</v>
      </c>
      <c r="AO222">
        <v>6165083</v>
      </c>
      <c r="AP222">
        <v>449588</v>
      </c>
      <c r="AQ222">
        <v>6165083</v>
      </c>
      <c r="AR222" t="s">
        <v>758</v>
      </c>
      <c r="AS222" t="s">
        <v>755</v>
      </c>
      <c r="AT222">
        <v>0.96870000000000001</v>
      </c>
      <c r="AU222" t="s">
        <v>763</v>
      </c>
      <c r="AV222">
        <v>2.1600000000000001E-2</v>
      </c>
      <c r="AW222" t="s">
        <v>755</v>
      </c>
      <c r="AX222">
        <v>92.358199999999997</v>
      </c>
      <c r="AY222" t="s">
        <v>753</v>
      </c>
      <c r="AZ222" t="s">
        <v>764</v>
      </c>
      <c r="BA222" t="s">
        <v>753</v>
      </c>
      <c r="BB222" t="s">
        <v>753</v>
      </c>
      <c r="BC222" t="s">
        <v>753</v>
      </c>
      <c r="BD222" t="s">
        <v>753</v>
      </c>
    </row>
    <row r="223" spans="1:56" x14ac:dyDescent="0.25">
      <c r="A223" t="s">
        <v>469</v>
      </c>
      <c r="B223">
        <v>997</v>
      </c>
      <c r="C223">
        <v>1</v>
      </c>
      <c r="D223" t="s">
        <v>752</v>
      </c>
      <c r="E223">
        <v>787</v>
      </c>
      <c r="F223">
        <v>9</v>
      </c>
      <c r="G223">
        <v>5</v>
      </c>
      <c r="H223">
        <v>0.3</v>
      </c>
      <c r="I223">
        <v>0.8</v>
      </c>
      <c r="J223" t="s">
        <v>753</v>
      </c>
      <c r="K223" t="s">
        <v>753</v>
      </c>
      <c r="L223" t="s">
        <v>753</v>
      </c>
      <c r="M223" t="s">
        <v>754</v>
      </c>
      <c r="N223" t="s">
        <v>755</v>
      </c>
      <c r="O223" t="s">
        <v>2352</v>
      </c>
      <c r="P223" t="s">
        <v>753</v>
      </c>
      <c r="Q223">
        <v>0</v>
      </c>
      <c r="R223" t="s">
        <v>753</v>
      </c>
      <c r="S223">
        <v>0</v>
      </c>
      <c r="T223" t="s">
        <v>753</v>
      </c>
      <c r="U223">
        <v>0</v>
      </c>
      <c r="V223" t="s">
        <v>753</v>
      </c>
      <c r="W223" t="s">
        <v>755</v>
      </c>
      <c r="X223">
        <v>0</v>
      </c>
      <c r="Y223" t="s">
        <v>753</v>
      </c>
      <c r="Z223">
        <v>0</v>
      </c>
      <c r="AA223" t="s">
        <v>753</v>
      </c>
      <c r="AB223">
        <v>0</v>
      </c>
      <c r="AC223">
        <v>5.4899999999999997E-2</v>
      </c>
      <c r="AD223">
        <v>152.24340000000001</v>
      </c>
      <c r="AE223">
        <v>0</v>
      </c>
      <c r="AF223">
        <v>0</v>
      </c>
      <c r="AG223">
        <v>111111110</v>
      </c>
      <c r="AH223">
        <v>25</v>
      </c>
      <c r="AI223">
        <v>18</v>
      </c>
      <c r="AJ223" t="s">
        <v>1734</v>
      </c>
      <c r="AK223">
        <v>100129</v>
      </c>
      <c r="AL223">
        <v>1000440</v>
      </c>
      <c r="AM223">
        <v>1000439</v>
      </c>
      <c r="AN223">
        <v>464926</v>
      </c>
      <c r="AO223">
        <v>6314631</v>
      </c>
      <c r="AP223">
        <v>99</v>
      </c>
      <c r="AQ223">
        <v>99</v>
      </c>
      <c r="AR223" t="s">
        <v>758</v>
      </c>
      <c r="AS223">
        <v>0</v>
      </c>
      <c r="AT223">
        <v>0.84179999999999999</v>
      </c>
      <c r="AU223" t="s">
        <v>763</v>
      </c>
      <c r="AV223">
        <v>3.5999999999999997E-2</v>
      </c>
      <c r="AW223" t="s">
        <v>753</v>
      </c>
      <c r="AX223">
        <v>98.744100000000003</v>
      </c>
      <c r="AY223" t="s">
        <v>753</v>
      </c>
      <c r="AZ223">
        <v>0</v>
      </c>
      <c r="BA223" t="s">
        <v>753</v>
      </c>
      <c r="BB223" t="s">
        <v>753</v>
      </c>
      <c r="BC223" t="s">
        <v>753</v>
      </c>
      <c r="BD223" t="s">
        <v>753</v>
      </c>
    </row>
    <row r="224" spans="1:56" x14ac:dyDescent="0.25">
      <c r="A224" t="s">
        <v>1967</v>
      </c>
      <c r="B224">
        <v>3004</v>
      </c>
      <c r="C224">
        <v>1</v>
      </c>
      <c r="D224" t="s">
        <v>941</v>
      </c>
      <c r="E224">
        <v>760</v>
      </c>
      <c r="F224">
        <v>6.1</v>
      </c>
      <c r="G224">
        <v>1</v>
      </c>
      <c r="H224">
        <v>2.2599999999999998</v>
      </c>
      <c r="I224">
        <v>4.5999999999999996</v>
      </c>
      <c r="J224" t="s">
        <v>753</v>
      </c>
      <c r="K224" t="s">
        <v>760</v>
      </c>
      <c r="L224" t="s">
        <v>760</v>
      </c>
      <c r="M224" t="s">
        <v>738</v>
      </c>
      <c r="N224" t="s">
        <v>760</v>
      </c>
      <c r="O224" t="s">
        <v>2352</v>
      </c>
      <c r="P224" t="s">
        <v>753</v>
      </c>
      <c r="Q224" t="s">
        <v>760</v>
      </c>
      <c r="R224" t="s">
        <v>753</v>
      </c>
      <c r="S224" t="s">
        <v>760</v>
      </c>
      <c r="T224" t="s">
        <v>753</v>
      </c>
      <c r="U224">
        <v>0</v>
      </c>
      <c r="V224" t="s">
        <v>753</v>
      </c>
      <c r="W224" t="s">
        <v>760</v>
      </c>
      <c r="X224">
        <v>0</v>
      </c>
      <c r="Y224" t="s">
        <v>753</v>
      </c>
      <c r="Z224">
        <v>0</v>
      </c>
      <c r="AA224" t="s">
        <v>753</v>
      </c>
      <c r="AB224">
        <v>0</v>
      </c>
      <c r="AC224">
        <v>5.1999999999999998E-3</v>
      </c>
      <c r="AD224">
        <v>3.3210000000000002</v>
      </c>
      <c r="AE224">
        <v>0.1</v>
      </c>
      <c r="AF224">
        <v>0</v>
      </c>
      <c r="AG224">
        <v>0</v>
      </c>
      <c r="AH224">
        <v>0</v>
      </c>
      <c r="AI224">
        <v>0</v>
      </c>
      <c r="AJ224" t="s">
        <v>1968</v>
      </c>
      <c r="AK224">
        <v>2500671</v>
      </c>
      <c r="AL224">
        <v>25003752</v>
      </c>
      <c r="AM224">
        <v>25003751</v>
      </c>
      <c r="AN224">
        <v>467937</v>
      </c>
      <c r="AO224">
        <v>6187094</v>
      </c>
      <c r="AP224">
        <v>467937</v>
      </c>
      <c r="AQ224">
        <v>6187094</v>
      </c>
      <c r="AR224" t="s">
        <v>758</v>
      </c>
      <c r="AS224" t="s">
        <v>762</v>
      </c>
      <c r="AT224">
        <v>0.71589999999999998</v>
      </c>
      <c r="AU224" t="s">
        <v>755</v>
      </c>
      <c r="AV224">
        <v>3.0599999999999999E-2</v>
      </c>
      <c r="AW224" t="s">
        <v>755</v>
      </c>
      <c r="AX224">
        <v>105.82340000000001</v>
      </c>
      <c r="AY224" t="s">
        <v>753</v>
      </c>
      <c r="AZ224">
        <v>0</v>
      </c>
      <c r="BA224" t="s">
        <v>753</v>
      </c>
      <c r="BB224" t="s">
        <v>753</v>
      </c>
      <c r="BC224" t="s">
        <v>753</v>
      </c>
      <c r="BD224" t="s">
        <v>753</v>
      </c>
    </row>
    <row r="225" spans="1:56" x14ac:dyDescent="0.25">
      <c r="A225" t="s">
        <v>1969</v>
      </c>
      <c r="B225">
        <v>3005</v>
      </c>
      <c r="C225">
        <v>1</v>
      </c>
      <c r="D225" t="s">
        <v>941</v>
      </c>
      <c r="E225">
        <v>760</v>
      </c>
      <c r="F225">
        <v>6.6</v>
      </c>
      <c r="G225">
        <v>17</v>
      </c>
      <c r="H225" t="s">
        <v>1477</v>
      </c>
      <c r="I225" t="s">
        <v>1477</v>
      </c>
      <c r="J225" t="s">
        <v>753</v>
      </c>
      <c r="K225" t="s">
        <v>1477</v>
      </c>
      <c r="L225" t="s">
        <v>1477</v>
      </c>
      <c r="M225">
        <v>0</v>
      </c>
      <c r="N225">
        <v>0</v>
      </c>
      <c r="O225" t="s">
        <v>2352</v>
      </c>
      <c r="P225" t="s">
        <v>753</v>
      </c>
      <c r="Q225">
        <v>0</v>
      </c>
      <c r="R225" t="s">
        <v>753</v>
      </c>
      <c r="S225">
        <v>0</v>
      </c>
      <c r="T225" t="s">
        <v>753</v>
      </c>
      <c r="U225">
        <v>0</v>
      </c>
      <c r="V225" t="s">
        <v>753</v>
      </c>
      <c r="W225">
        <v>0</v>
      </c>
      <c r="X225">
        <v>0</v>
      </c>
      <c r="Y225" t="s">
        <v>753</v>
      </c>
      <c r="Z225">
        <v>0</v>
      </c>
      <c r="AA225" t="s">
        <v>753</v>
      </c>
      <c r="AB225">
        <v>0</v>
      </c>
      <c r="AC225" t="s">
        <v>1477</v>
      </c>
      <c r="AD225" t="s">
        <v>1477</v>
      </c>
      <c r="AE225" t="s">
        <v>1477</v>
      </c>
      <c r="AF225">
        <v>0</v>
      </c>
      <c r="AG225">
        <v>0</v>
      </c>
      <c r="AH225">
        <v>0</v>
      </c>
      <c r="AI225">
        <v>0</v>
      </c>
      <c r="AJ225" t="s">
        <v>1970</v>
      </c>
      <c r="AK225" t="s">
        <v>1138</v>
      </c>
      <c r="AL225" t="s">
        <v>1138</v>
      </c>
      <c r="AM225" t="s">
        <v>1138</v>
      </c>
      <c r="AN225">
        <v>99</v>
      </c>
      <c r="AO225">
        <v>99</v>
      </c>
      <c r="AP225">
        <v>99</v>
      </c>
      <c r="AQ225">
        <v>99</v>
      </c>
      <c r="AR225" t="s">
        <v>758</v>
      </c>
      <c r="AS225">
        <v>0</v>
      </c>
      <c r="AT225" t="s">
        <v>1477</v>
      </c>
      <c r="AU225">
        <v>0</v>
      </c>
      <c r="AV225" t="s">
        <v>1477</v>
      </c>
      <c r="AW225">
        <v>0</v>
      </c>
      <c r="AX225" t="s">
        <v>1477</v>
      </c>
      <c r="AY225">
        <v>0</v>
      </c>
      <c r="AZ225">
        <v>0</v>
      </c>
      <c r="BA225" t="s">
        <v>753</v>
      </c>
      <c r="BB225" t="s">
        <v>753</v>
      </c>
      <c r="BC225" t="s">
        <v>753</v>
      </c>
      <c r="BD225" t="s">
        <v>753</v>
      </c>
    </row>
    <row r="226" spans="1:56" x14ac:dyDescent="0.25">
      <c r="A226" t="s">
        <v>1693</v>
      </c>
      <c r="B226">
        <v>957</v>
      </c>
      <c r="C226">
        <v>4</v>
      </c>
      <c r="D226" t="s">
        <v>1692</v>
      </c>
      <c r="E226">
        <v>580</v>
      </c>
      <c r="F226">
        <v>6.9</v>
      </c>
      <c r="G226">
        <v>10</v>
      </c>
      <c r="H226">
        <v>6.74</v>
      </c>
      <c r="I226">
        <v>13.8</v>
      </c>
      <c r="J226" t="s">
        <v>753</v>
      </c>
      <c r="K226" t="s">
        <v>753</v>
      </c>
      <c r="L226" t="s">
        <v>753</v>
      </c>
      <c r="M226" t="s">
        <v>754</v>
      </c>
      <c r="N226" t="s">
        <v>755</v>
      </c>
      <c r="O226" t="s">
        <v>2352</v>
      </c>
      <c r="P226" t="s">
        <v>753</v>
      </c>
      <c r="Q226" t="s">
        <v>753</v>
      </c>
      <c r="R226" t="s">
        <v>753</v>
      </c>
      <c r="S226" t="s">
        <v>753</v>
      </c>
      <c r="T226" t="s">
        <v>753</v>
      </c>
      <c r="U226">
        <v>0</v>
      </c>
      <c r="V226" t="s">
        <v>753</v>
      </c>
      <c r="W226" t="s">
        <v>755</v>
      </c>
      <c r="X226">
        <v>0</v>
      </c>
      <c r="Y226" t="s">
        <v>753</v>
      </c>
      <c r="Z226">
        <v>0</v>
      </c>
      <c r="AA226" t="s">
        <v>753</v>
      </c>
      <c r="AB226">
        <v>0</v>
      </c>
      <c r="AC226">
        <v>1.8184</v>
      </c>
      <c r="AD226">
        <v>4.2565999999999997</v>
      </c>
      <c r="AE226" t="s">
        <v>1477</v>
      </c>
      <c r="AF226">
        <v>3140</v>
      </c>
      <c r="AG226">
        <v>0</v>
      </c>
      <c r="AH226">
        <v>0</v>
      </c>
      <c r="AI226">
        <v>0</v>
      </c>
      <c r="AJ226" t="s">
        <v>1694</v>
      </c>
      <c r="AK226">
        <v>4200227</v>
      </c>
      <c r="AL226">
        <v>42001013</v>
      </c>
      <c r="AM226">
        <v>42001012</v>
      </c>
      <c r="AN226">
        <v>520016</v>
      </c>
      <c r="AO226">
        <v>6101308</v>
      </c>
      <c r="AP226">
        <v>520016</v>
      </c>
      <c r="AQ226">
        <v>6101308</v>
      </c>
      <c r="AR226" t="s">
        <v>758</v>
      </c>
      <c r="AS226" t="s">
        <v>755</v>
      </c>
      <c r="AT226" t="s">
        <v>1477</v>
      </c>
      <c r="AU226">
        <v>0</v>
      </c>
      <c r="AV226" t="s">
        <v>1477</v>
      </c>
      <c r="AW226">
        <v>0</v>
      </c>
      <c r="AX226">
        <v>105.8753</v>
      </c>
      <c r="AY226" t="s">
        <v>753</v>
      </c>
      <c r="AZ226">
        <v>0</v>
      </c>
      <c r="BA226" t="s">
        <v>753</v>
      </c>
      <c r="BB226" t="s">
        <v>753</v>
      </c>
      <c r="BC226" t="s">
        <v>753</v>
      </c>
      <c r="BD226" t="s">
        <v>753</v>
      </c>
    </row>
    <row r="227" spans="1:56" x14ac:dyDescent="0.25">
      <c r="A227" t="s">
        <v>966</v>
      </c>
      <c r="B227">
        <v>208</v>
      </c>
      <c r="C227">
        <v>1</v>
      </c>
      <c r="D227" t="s">
        <v>961</v>
      </c>
      <c r="E227">
        <v>430</v>
      </c>
      <c r="F227">
        <v>7.6</v>
      </c>
      <c r="G227">
        <v>10</v>
      </c>
      <c r="H227">
        <v>4.9800000000000004</v>
      </c>
      <c r="I227">
        <v>9</v>
      </c>
      <c r="J227" t="s">
        <v>753</v>
      </c>
      <c r="K227" t="s">
        <v>753</v>
      </c>
      <c r="L227" t="s">
        <v>753</v>
      </c>
      <c r="M227" t="s">
        <v>754</v>
      </c>
      <c r="N227" t="s">
        <v>755</v>
      </c>
      <c r="O227" t="s">
        <v>2352</v>
      </c>
      <c r="P227" t="s">
        <v>753</v>
      </c>
      <c r="Q227" t="s">
        <v>753</v>
      </c>
      <c r="R227" t="s">
        <v>753</v>
      </c>
      <c r="S227" t="s">
        <v>753</v>
      </c>
      <c r="T227" t="s">
        <v>753</v>
      </c>
      <c r="U227">
        <v>0</v>
      </c>
      <c r="V227" t="s">
        <v>753</v>
      </c>
      <c r="W227" t="s">
        <v>755</v>
      </c>
      <c r="X227">
        <v>0</v>
      </c>
      <c r="Y227" t="s">
        <v>753</v>
      </c>
      <c r="Z227">
        <v>0</v>
      </c>
      <c r="AA227" t="s">
        <v>753</v>
      </c>
      <c r="AB227">
        <v>0</v>
      </c>
      <c r="AC227">
        <v>2.7951000000000001</v>
      </c>
      <c r="AD227">
        <v>4.4576666666666664</v>
      </c>
      <c r="AE227" t="s">
        <v>1477</v>
      </c>
      <c r="AF227">
        <v>3140</v>
      </c>
      <c r="AG227">
        <v>0</v>
      </c>
      <c r="AH227">
        <v>0</v>
      </c>
      <c r="AI227">
        <v>0</v>
      </c>
      <c r="AJ227" t="s">
        <v>967</v>
      </c>
      <c r="AK227">
        <v>4400018</v>
      </c>
      <c r="AL227">
        <v>44000123</v>
      </c>
      <c r="AM227">
        <v>44000040</v>
      </c>
      <c r="AN227">
        <v>595296</v>
      </c>
      <c r="AO227">
        <v>6130930</v>
      </c>
      <c r="AP227">
        <v>595296</v>
      </c>
      <c r="AQ227">
        <v>6130930</v>
      </c>
      <c r="AR227" t="s">
        <v>758</v>
      </c>
      <c r="AS227" t="s">
        <v>755</v>
      </c>
      <c r="AT227">
        <v>0.53949999999999998</v>
      </c>
      <c r="AU227" t="s">
        <v>755</v>
      </c>
      <c r="AV227">
        <v>1.46E-2</v>
      </c>
      <c r="AW227" t="s">
        <v>755</v>
      </c>
      <c r="AX227">
        <v>100.76726666666666</v>
      </c>
      <c r="AY227" t="s">
        <v>753</v>
      </c>
      <c r="AZ227">
        <v>0</v>
      </c>
      <c r="BA227" t="s">
        <v>753</v>
      </c>
      <c r="BB227" t="s">
        <v>753</v>
      </c>
      <c r="BC227" t="s">
        <v>753</v>
      </c>
      <c r="BD227" t="s">
        <v>753</v>
      </c>
    </row>
    <row r="228" spans="1:56" x14ac:dyDescent="0.25">
      <c r="A228" t="s">
        <v>948</v>
      </c>
      <c r="B228">
        <v>193</v>
      </c>
      <c r="C228">
        <v>1</v>
      </c>
      <c r="D228" t="s">
        <v>765</v>
      </c>
      <c r="E228">
        <v>461</v>
      </c>
      <c r="F228">
        <v>11.9</v>
      </c>
      <c r="G228">
        <v>10</v>
      </c>
      <c r="H228">
        <v>3.57</v>
      </c>
      <c r="I228">
        <v>9</v>
      </c>
      <c r="J228" t="s">
        <v>753</v>
      </c>
      <c r="K228" t="s">
        <v>753</v>
      </c>
      <c r="L228" t="s">
        <v>753</v>
      </c>
      <c r="M228" t="s">
        <v>754</v>
      </c>
      <c r="N228" t="s">
        <v>755</v>
      </c>
      <c r="O228" t="s">
        <v>753</v>
      </c>
      <c r="P228" t="s">
        <v>753</v>
      </c>
      <c r="Q228" t="s">
        <v>753</v>
      </c>
      <c r="R228" t="s">
        <v>753</v>
      </c>
      <c r="S228" t="s">
        <v>753</v>
      </c>
      <c r="T228" t="s">
        <v>753</v>
      </c>
      <c r="U228" t="s">
        <v>753</v>
      </c>
      <c r="V228" t="s">
        <v>753</v>
      </c>
      <c r="W228" t="s">
        <v>753</v>
      </c>
      <c r="X228">
        <v>0</v>
      </c>
      <c r="Y228" t="s">
        <v>753</v>
      </c>
      <c r="Z228" t="s">
        <v>755</v>
      </c>
      <c r="AA228" t="s">
        <v>753</v>
      </c>
      <c r="AB228">
        <v>0</v>
      </c>
      <c r="AC228">
        <v>2.3235000000000001</v>
      </c>
      <c r="AD228">
        <v>5.2957000000000001</v>
      </c>
      <c r="AE228" t="s">
        <v>1477</v>
      </c>
      <c r="AF228">
        <v>3150</v>
      </c>
      <c r="AG228">
        <v>0</v>
      </c>
      <c r="AH228">
        <v>0</v>
      </c>
      <c r="AI228">
        <v>0</v>
      </c>
      <c r="AJ228" t="s">
        <v>949</v>
      </c>
      <c r="AK228">
        <v>4400051</v>
      </c>
      <c r="AL228">
        <v>44000077</v>
      </c>
      <c r="AM228">
        <v>44000076</v>
      </c>
      <c r="AN228">
        <v>598288</v>
      </c>
      <c r="AO228">
        <v>6132928</v>
      </c>
      <c r="AP228">
        <v>598198</v>
      </c>
      <c r="AQ228">
        <v>6132797</v>
      </c>
      <c r="AR228" t="s">
        <v>758</v>
      </c>
      <c r="AS228" t="s">
        <v>755</v>
      </c>
      <c r="AT228">
        <v>0.51500000000000001</v>
      </c>
      <c r="AU228" t="s">
        <v>755</v>
      </c>
      <c r="AV228">
        <v>2.2450000000000001E-2</v>
      </c>
      <c r="AW228" t="s">
        <v>755</v>
      </c>
      <c r="AX228">
        <v>107.4975</v>
      </c>
      <c r="AY228" t="s">
        <v>753</v>
      </c>
      <c r="AZ228">
        <v>0</v>
      </c>
      <c r="BA228" t="s">
        <v>753</v>
      </c>
      <c r="BB228" t="s">
        <v>753</v>
      </c>
      <c r="BC228" t="s">
        <v>753</v>
      </c>
      <c r="BD228" t="s">
        <v>753</v>
      </c>
    </row>
    <row r="229" spans="1:56" x14ac:dyDescent="0.25">
      <c r="A229" t="s">
        <v>112</v>
      </c>
      <c r="B229">
        <v>286</v>
      </c>
      <c r="C229">
        <v>1</v>
      </c>
      <c r="D229" t="s">
        <v>998</v>
      </c>
      <c r="E229">
        <v>779</v>
      </c>
      <c r="F229">
        <v>124.2</v>
      </c>
      <c r="G229">
        <v>13</v>
      </c>
      <c r="H229">
        <v>0.55000000000000004</v>
      </c>
      <c r="I229">
        <v>1.25</v>
      </c>
      <c r="J229" t="s">
        <v>762</v>
      </c>
      <c r="K229" t="s">
        <v>762</v>
      </c>
      <c r="L229" t="s">
        <v>762</v>
      </c>
      <c r="M229" t="s">
        <v>754</v>
      </c>
      <c r="N229" t="s">
        <v>753</v>
      </c>
      <c r="O229" t="s">
        <v>2352</v>
      </c>
      <c r="P229" t="s">
        <v>860</v>
      </c>
      <c r="Q229">
        <v>0</v>
      </c>
      <c r="R229" t="s">
        <v>860</v>
      </c>
      <c r="S229">
        <v>0</v>
      </c>
      <c r="T229" t="s">
        <v>860</v>
      </c>
      <c r="U229">
        <v>0</v>
      </c>
      <c r="V229" t="s">
        <v>753</v>
      </c>
      <c r="W229" t="s">
        <v>753</v>
      </c>
      <c r="X229">
        <v>0</v>
      </c>
      <c r="Y229" t="s">
        <v>860</v>
      </c>
      <c r="Z229">
        <v>0</v>
      </c>
      <c r="AA229" t="s">
        <v>860</v>
      </c>
      <c r="AB229">
        <v>0</v>
      </c>
      <c r="AC229">
        <v>1.9273</v>
      </c>
      <c r="AD229">
        <v>163.8322</v>
      </c>
      <c r="AE229">
        <v>0.41880000000000001</v>
      </c>
      <c r="AF229">
        <v>0</v>
      </c>
      <c r="AG229">
        <v>0</v>
      </c>
      <c r="AH229">
        <v>0</v>
      </c>
      <c r="AI229">
        <v>0</v>
      </c>
      <c r="AJ229" t="s">
        <v>1045</v>
      </c>
      <c r="AK229">
        <v>1600227</v>
      </c>
      <c r="AL229">
        <v>16001338</v>
      </c>
      <c r="AM229">
        <v>16001337</v>
      </c>
      <c r="AN229">
        <v>497162</v>
      </c>
      <c r="AO229">
        <v>6294266</v>
      </c>
      <c r="AP229">
        <v>99</v>
      </c>
      <c r="AQ229">
        <v>99</v>
      </c>
      <c r="AR229" t="s">
        <v>758</v>
      </c>
      <c r="AS229" t="s">
        <v>762</v>
      </c>
      <c r="AT229">
        <v>2.9283000000000001</v>
      </c>
      <c r="AU229" t="s">
        <v>763</v>
      </c>
      <c r="AV229">
        <v>0.23830000000000001</v>
      </c>
      <c r="AW229" t="s">
        <v>763</v>
      </c>
      <c r="AX229">
        <v>91.962500000000006</v>
      </c>
      <c r="AY229" t="s">
        <v>753</v>
      </c>
      <c r="AZ229">
        <v>0</v>
      </c>
      <c r="BA229" t="s">
        <v>762</v>
      </c>
      <c r="BB229" t="s">
        <v>762</v>
      </c>
      <c r="BC229" t="s">
        <v>753</v>
      </c>
      <c r="BD229" t="s">
        <v>762</v>
      </c>
    </row>
    <row r="230" spans="1:56" x14ac:dyDescent="0.25">
      <c r="A230" t="s">
        <v>13</v>
      </c>
      <c r="B230">
        <v>43</v>
      </c>
      <c r="C230">
        <v>1</v>
      </c>
      <c r="D230" t="s">
        <v>801</v>
      </c>
      <c r="E230">
        <v>573</v>
      </c>
      <c r="F230">
        <v>31.7</v>
      </c>
      <c r="G230">
        <v>9</v>
      </c>
      <c r="H230">
        <v>0.71</v>
      </c>
      <c r="I230">
        <v>1.3</v>
      </c>
      <c r="J230" t="s">
        <v>753</v>
      </c>
      <c r="K230" t="s">
        <v>760</v>
      </c>
      <c r="L230" t="s">
        <v>760</v>
      </c>
      <c r="M230" t="s">
        <v>738</v>
      </c>
      <c r="N230" t="s">
        <v>753</v>
      </c>
      <c r="O230" t="s">
        <v>753</v>
      </c>
      <c r="P230" t="s">
        <v>753</v>
      </c>
      <c r="Q230" t="s">
        <v>753</v>
      </c>
      <c r="R230" t="s">
        <v>753</v>
      </c>
      <c r="S230" t="s">
        <v>753</v>
      </c>
      <c r="T230" t="s">
        <v>753</v>
      </c>
      <c r="U230" t="s">
        <v>760</v>
      </c>
      <c r="V230" t="s">
        <v>753</v>
      </c>
      <c r="W230" t="s">
        <v>760</v>
      </c>
      <c r="X230" t="s">
        <v>762</v>
      </c>
      <c r="Y230" t="s">
        <v>753</v>
      </c>
      <c r="Z230" t="s">
        <v>753</v>
      </c>
      <c r="AA230" t="s">
        <v>753</v>
      </c>
      <c r="AB230">
        <v>0</v>
      </c>
      <c r="AC230">
        <v>0.61609999999999998</v>
      </c>
      <c r="AD230">
        <v>56.148000000000003</v>
      </c>
      <c r="AE230">
        <v>0</v>
      </c>
      <c r="AF230">
        <v>3150</v>
      </c>
      <c r="AG230">
        <v>84</v>
      </c>
      <c r="AH230">
        <v>73</v>
      </c>
      <c r="AI230">
        <v>50</v>
      </c>
      <c r="AJ230" t="s">
        <v>815</v>
      </c>
      <c r="AK230">
        <v>3000004</v>
      </c>
      <c r="AL230">
        <v>30000104</v>
      </c>
      <c r="AM230">
        <v>30000004</v>
      </c>
      <c r="AN230">
        <v>447614</v>
      </c>
      <c r="AO230">
        <v>6167828</v>
      </c>
      <c r="AP230">
        <v>447614</v>
      </c>
      <c r="AQ230">
        <v>6167828</v>
      </c>
      <c r="AR230" t="s">
        <v>758</v>
      </c>
      <c r="AS230">
        <v>0</v>
      </c>
      <c r="AT230">
        <v>0.90190000000000003</v>
      </c>
      <c r="AU230" t="s">
        <v>755</v>
      </c>
      <c r="AV230">
        <v>7.1999999999999995E-2</v>
      </c>
      <c r="AW230" t="s">
        <v>753</v>
      </c>
      <c r="AX230">
        <v>96.026499999999999</v>
      </c>
      <c r="AY230" t="s">
        <v>753</v>
      </c>
      <c r="AZ230">
        <v>0</v>
      </c>
      <c r="BA230" t="s">
        <v>753</v>
      </c>
      <c r="BB230" t="s">
        <v>753</v>
      </c>
      <c r="BC230" t="s">
        <v>753</v>
      </c>
      <c r="BD230" t="s">
        <v>753</v>
      </c>
    </row>
    <row r="231" spans="1:56" x14ac:dyDescent="0.25">
      <c r="A231" t="s">
        <v>816</v>
      </c>
      <c r="B231">
        <v>44</v>
      </c>
      <c r="C231">
        <v>1</v>
      </c>
      <c r="D231" t="s">
        <v>801</v>
      </c>
      <c r="E231">
        <v>573</v>
      </c>
      <c r="F231">
        <v>7.4</v>
      </c>
      <c r="G231">
        <v>10</v>
      </c>
      <c r="H231">
        <v>4.99</v>
      </c>
      <c r="I231">
        <v>11</v>
      </c>
      <c r="J231" t="s">
        <v>753</v>
      </c>
      <c r="K231" t="s">
        <v>753</v>
      </c>
      <c r="L231" t="s">
        <v>753</v>
      </c>
      <c r="M231" t="s">
        <v>754</v>
      </c>
      <c r="N231" t="s">
        <v>753</v>
      </c>
      <c r="O231" t="s">
        <v>2352</v>
      </c>
      <c r="P231" t="s">
        <v>753</v>
      </c>
      <c r="Q231" t="s">
        <v>753</v>
      </c>
      <c r="R231" t="s">
        <v>753</v>
      </c>
      <c r="S231" t="s">
        <v>753</v>
      </c>
      <c r="T231" t="s">
        <v>753</v>
      </c>
      <c r="U231">
        <v>0</v>
      </c>
      <c r="V231" t="s">
        <v>753</v>
      </c>
      <c r="W231" t="s">
        <v>753</v>
      </c>
      <c r="X231">
        <v>0</v>
      </c>
      <c r="Y231" t="s">
        <v>753</v>
      </c>
      <c r="Z231">
        <v>0</v>
      </c>
      <c r="AA231" t="s">
        <v>753</v>
      </c>
      <c r="AB231">
        <v>0</v>
      </c>
      <c r="AC231">
        <v>0.72033333333333338</v>
      </c>
      <c r="AD231">
        <v>25.163233333333334</v>
      </c>
      <c r="AE231" t="s">
        <v>1477</v>
      </c>
      <c r="AF231">
        <v>3130</v>
      </c>
      <c r="AG231">
        <v>84</v>
      </c>
      <c r="AH231">
        <v>73</v>
      </c>
      <c r="AI231">
        <v>50</v>
      </c>
      <c r="AJ231" t="s">
        <v>817</v>
      </c>
      <c r="AK231">
        <v>3000146</v>
      </c>
      <c r="AL231">
        <v>30000555</v>
      </c>
      <c r="AM231">
        <v>30000485</v>
      </c>
      <c r="AN231">
        <v>446339</v>
      </c>
      <c r="AO231">
        <v>6167148</v>
      </c>
      <c r="AP231">
        <v>446339</v>
      </c>
      <c r="AQ231">
        <v>6167148</v>
      </c>
      <c r="AR231" t="s">
        <v>758</v>
      </c>
      <c r="AS231" t="s">
        <v>753</v>
      </c>
      <c r="AT231">
        <v>0.53749999999999998</v>
      </c>
      <c r="AU231" t="s">
        <v>755</v>
      </c>
      <c r="AV231">
        <v>1.8749999999999999E-2</v>
      </c>
      <c r="AW231" t="s">
        <v>755</v>
      </c>
      <c r="AX231">
        <v>96.730800000000002</v>
      </c>
      <c r="AY231" t="s">
        <v>753</v>
      </c>
      <c r="AZ231">
        <v>0</v>
      </c>
      <c r="BA231" t="s">
        <v>753</v>
      </c>
      <c r="BB231" t="s">
        <v>753</v>
      </c>
      <c r="BC231" t="s">
        <v>753</v>
      </c>
      <c r="BD231" t="s">
        <v>753</v>
      </c>
    </row>
    <row r="232" spans="1:56" x14ac:dyDescent="0.25">
      <c r="A232" t="s">
        <v>387</v>
      </c>
      <c r="B232">
        <v>808</v>
      </c>
      <c r="C232">
        <v>2</v>
      </c>
      <c r="D232" t="s">
        <v>1488</v>
      </c>
      <c r="E232">
        <v>101</v>
      </c>
      <c r="F232">
        <v>6.3</v>
      </c>
      <c r="G232">
        <v>13</v>
      </c>
      <c r="H232">
        <v>0.17</v>
      </c>
      <c r="I232">
        <v>0.75</v>
      </c>
      <c r="J232" t="s">
        <v>753</v>
      </c>
      <c r="K232" t="s">
        <v>760</v>
      </c>
      <c r="L232" t="s">
        <v>760</v>
      </c>
      <c r="M232" t="s">
        <v>738</v>
      </c>
      <c r="N232" t="s">
        <v>760</v>
      </c>
      <c r="O232" t="s">
        <v>2352</v>
      </c>
      <c r="P232" t="s">
        <v>753</v>
      </c>
      <c r="Q232" t="s">
        <v>760</v>
      </c>
      <c r="R232" t="s">
        <v>753</v>
      </c>
      <c r="S232" t="s">
        <v>760</v>
      </c>
      <c r="T232" t="s">
        <v>753</v>
      </c>
      <c r="U232">
        <v>0</v>
      </c>
      <c r="V232" t="s">
        <v>753</v>
      </c>
      <c r="W232" t="s">
        <v>760</v>
      </c>
      <c r="X232">
        <v>0</v>
      </c>
      <c r="Y232" t="s">
        <v>753</v>
      </c>
      <c r="Z232">
        <v>0</v>
      </c>
      <c r="AA232" t="s">
        <v>753</v>
      </c>
      <c r="AB232" t="s">
        <v>764</v>
      </c>
      <c r="AC232">
        <v>1.1339999999999999</v>
      </c>
      <c r="AD232">
        <v>75.897999999999996</v>
      </c>
      <c r="AE232">
        <v>0.1</v>
      </c>
      <c r="AF232">
        <v>3150</v>
      </c>
      <c r="AG232">
        <v>0</v>
      </c>
      <c r="AH232">
        <v>0</v>
      </c>
      <c r="AI232">
        <v>0</v>
      </c>
      <c r="AJ232" t="s">
        <v>1585</v>
      </c>
      <c r="AK232">
        <v>5300039</v>
      </c>
      <c r="AL232">
        <v>53000254</v>
      </c>
      <c r="AM232">
        <v>53000090</v>
      </c>
      <c r="AN232">
        <v>725525</v>
      </c>
      <c r="AO232">
        <v>6173003</v>
      </c>
      <c r="AP232">
        <v>725532</v>
      </c>
      <c r="AQ232">
        <v>6173045</v>
      </c>
      <c r="AR232" t="s">
        <v>758</v>
      </c>
      <c r="AS232" t="s">
        <v>753</v>
      </c>
      <c r="AT232">
        <v>2.9645999999999999</v>
      </c>
      <c r="AU232" t="s">
        <v>763</v>
      </c>
      <c r="AV232">
        <v>0.24909999999999999</v>
      </c>
      <c r="AW232" t="s">
        <v>763</v>
      </c>
      <c r="AX232">
        <v>107.6095</v>
      </c>
      <c r="AY232" t="s">
        <v>753</v>
      </c>
      <c r="AZ232" t="s">
        <v>764</v>
      </c>
      <c r="BA232" t="s">
        <v>753</v>
      </c>
      <c r="BB232" t="s">
        <v>753</v>
      </c>
      <c r="BC232" t="s">
        <v>753</v>
      </c>
      <c r="BD232" t="s">
        <v>753</v>
      </c>
    </row>
    <row r="233" spans="1:56" x14ac:dyDescent="0.25">
      <c r="A233" t="s">
        <v>35</v>
      </c>
      <c r="B233">
        <v>114</v>
      </c>
      <c r="C233">
        <v>1</v>
      </c>
      <c r="D233" t="s">
        <v>863</v>
      </c>
      <c r="E233">
        <v>540</v>
      </c>
      <c r="F233">
        <v>17.2</v>
      </c>
      <c r="G233">
        <v>9</v>
      </c>
      <c r="H233">
        <v>2.06</v>
      </c>
      <c r="I233">
        <v>6.6</v>
      </c>
      <c r="J233" t="s">
        <v>753</v>
      </c>
      <c r="K233" t="s">
        <v>787</v>
      </c>
      <c r="L233" t="s">
        <v>787</v>
      </c>
      <c r="M233" t="s">
        <v>738</v>
      </c>
      <c r="N233" t="s">
        <v>762</v>
      </c>
      <c r="O233" t="s">
        <v>762</v>
      </c>
      <c r="P233" t="s">
        <v>753</v>
      </c>
      <c r="Q233" t="s">
        <v>760</v>
      </c>
      <c r="R233" t="s">
        <v>753</v>
      </c>
      <c r="S233" t="s">
        <v>760</v>
      </c>
      <c r="T233" t="s">
        <v>753</v>
      </c>
      <c r="U233" t="s">
        <v>760</v>
      </c>
      <c r="V233" t="s">
        <v>753</v>
      </c>
      <c r="W233" t="s">
        <v>760</v>
      </c>
      <c r="X233">
        <v>0</v>
      </c>
      <c r="Y233" t="s">
        <v>753</v>
      </c>
      <c r="Z233" t="s">
        <v>787</v>
      </c>
      <c r="AA233" t="s">
        <v>753</v>
      </c>
      <c r="AB233" t="s">
        <v>764</v>
      </c>
      <c r="AC233">
        <v>3.3040500000000002</v>
      </c>
      <c r="AD233">
        <v>28.047049999999999</v>
      </c>
      <c r="AE233">
        <v>0.44055</v>
      </c>
      <c r="AF233">
        <v>1150</v>
      </c>
      <c r="AG233">
        <v>94</v>
      </c>
      <c r="AH233">
        <v>83</v>
      </c>
      <c r="AI233">
        <v>68</v>
      </c>
      <c r="AJ233" t="s">
        <v>881</v>
      </c>
      <c r="AK233">
        <v>4100002</v>
      </c>
      <c r="AL233">
        <v>41000030</v>
      </c>
      <c r="AM233">
        <v>41000002</v>
      </c>
      <c r="AN233">
        <v>537772</v>
      </c>
      <c r="AO233">
        <v>6086237</v>
      </c>
      <c r="AP233">
        <v>537772</v>
      </c>
      <c r="AQ233">
        <v>6086237</v>
      </c>
      <c r="AR233" t="s">
        <v>758</v>
      </c>
      <c r="AS233" t="s">
        <v>762</v>
      </c>
      <c r="AT233">
        <v>1.3234999999999999</v>
      </c>
      <c r="AU233" t="s">
        <v>763</v>
      </c>
      <c r="AV233">
        <v>0.23760000000000001</v>
      </c>
      <c r="AW233" t="s">
        <v>763</v>
      </c>
      <c r="AX233">
        <v>105.3395</v>
      </c>
      <c r="AY233" t="s">
        <v>753</v>
      </c>
      <c r="AZ233" t="s">
        <v>764</v>
      </c>
      <c r="BA233" t="s">
        <v>753</v>
      </c>
      <c r="BB233" t="s">
        <v>753</v>
      </c>
      <c r="BC233" t="s">
        <v>753</v>
      </c>
      <c r="BD233" t="s">
        <v>753</v>
      </c>
    </row>
    <row r="234" spans="1:56" x14ac:dyDescent="0.25">
      <c r="A234" t="s">
        <v>193</v>
      </c>
      <c r="B234">
        <v>469</v>
      </c>
      <c r="C234">
        <v>1</v>
      </c>
      <c r="D234" t="s">
        <v>975</v>
      </c>
      <c r="E234">
        <v>746</v>
      </c>
      <c r="F234">
        <v>167.9</v>
      </c>
      <c r="G234">
        <v>9</v>
      </c>
      <c r="H234">
        <v>2.4500000000000002</v>
      </c>
      <c r="I234">
        <v>4.7</v>
      </c>
      <c r="J234" t="s">
        <v>753</v>
      </c>
      <c r="K234" t="s">
        <v>762</v>
      </c>
      <c r="L234" t="s">
        <v>762</v>
      </c>
      <c r="M234" t="s">
        <v>738</v>
      </c>
      <c r="N234" t="s">
        <v>762</v>
      </c>
      <c r="O234" t="s">
        <v>2352</v>
      </c>
      <c r="P234" t="s">
        <v>753</v>
      </c>
      <c r="Q234" t="s">
        <v>762</v>
      </c>
      <c r="R234" t="s">
        <v>753</v>
      </c>
      <c r="S234" t="s">
        <v>762</v>
      </c>
      <c r="T234" t="s">
        <v>753</v>
      </c>
      <c r="U234">
        <v>0</v>
      </c>
      <c r="V234" t="s">
        <v>753</v>
      </c>
      <c r="W234" t="s">
        <v>762</v>
      </c>
      <c r="X234">
        <v>0</v>
      </c>
      <c r="Y234" t="s">
        <v>753</v>
      </c>
      <c r="Z234">
        <v>0</v>
      </c>
      <c r="AA234" t="s">
        <v>753</v>
      </c>
      <c r="AB234">
        <v>0</v>
      </c>
      <c r="AC234">
        <v>1.8714</v>
      </c>
      <c r="AD234">
        <v>14.933400000000001</v>
      </c>
      <c r="AE234" t="s">
        <v>1477</v>
      </c>
      <c r="AF234">
        <v>3150</v>
      </c>
      <c r="AG234">
        <v>52</v>
      </c>
      <c r="AH234">
        <v>48</v>
      </c>
      <c r="AI234">
        <v>0</v>
      </c>
      <c r="AJ234" t="s">
        <v>1272</v>
      </c>
      <c r="AK234">
        <v>2100920</v>
      </c>
      <c r="AL234">
        <v>21006076</v>
      </c>
      <c r="AM234">
        <v>21006075</v>
      </c>
      <c r="AN234">
        <v>547500</v>
      </c>
      <c r="AO234">
        <v>6213000</v>
      </c>
      <c r="AP234">
        <v>547500</v>
      </c>
      <c r="AQ234">
        <v>6213000</v>
      </c>
      <c r="AR234" t="s">
        <v>758</v>
      </c>
      <c r="AS234" t="s">
        <v>753</v>
      </c>
      <c r="AT234">
        <v>0.83120000000000005</v>
      </c>
      <c r="AU234" t="s">
        <v>755</v>
      </c>
      <c r="AV234">
        <v>6.8599999999999994E-2</v>
      </c>
      <c r="AW234" t="s">
        <v>753</v>
      </c>
      <c r="AX234">
        <v>113.179</v>
      </c>
      <c r="AY234" t="s">
        <v>753</v>
      </c>
      <c r="AZ234">
        <v>0</v>
      </c>
      <c r="BA234" t="s">
        <v>753</v>
      </c>
      <c r="BB234" t="s">
        <v>753</v>
      </c>
      <c r="BC234" t="s">
        <v>753</v>
      </c>
      <c r="BD234" t="s">
        <v>753</v>
      </c>
    </row>
    <row r="235" spans="1:56" x14ac:dyDescent="0.25">
      <c r="A235" t="s">
        <v>86</v>
      </c>
      <c r="B235">
        <v>222</v>
      </c>
      <c r="C235">
        <v>1</v>
      </c>
      <c r="D235" t="s">
        <v>979</v>
      </c>
      <c r="E235">
        <v>479</v>
      </c>
      <c r="F235">
        <v>9</v>
      </c>
      <c r="G235">
        <v>9</v>
      </c>
      <c r="H235">
        <v>0.52</v>
      </c>
      <c r="I235">
        <v>1.1499999999999999</v>
      </c>
      <c r="J235" t="s">
        <v>753</v>
      </c>
      <c r="K235" t="s">
        <v>762</v>
      </c>
      <c r="L235" t="s">
        <v>762</v>
      </c>
      <c r="M235" t="s">
        <v>738</v>
      </c>
      <c r="N235" t="s">
        <v>762</v>
      </c>
      <c r="O235" t="s">
        <v>2352</v>
      </c>
      <c r="P235" t="s">
        <v>753</v>
      </c>
      <c r="Q235">
        <v>0</v>
      </c>
      <c r="R235" t="s">
        <v>753</v>
      </c>
      <c r="S235">
        <v>0</v>
      </c>
      <c r="T235" t="s">
        <v>753</v>
      </c>
      <c r="U235">
        <v>0</v>
      </c>
      <c r="V235" t="s">
        <v>753</v>
      </c>
      <c r="W235" t="s">
        <v>762</v>
      </c>
      <c r="X235">
        <v>0</v>
      </c>
      <c r="Y235" t="s">
        <v>753</v>
      </c>
      <c r="Z235">
        <v>0</v>
      </c>
      <c r="AA235" t="s">
        <v>753</v>
      </c>
      <c r="AB235">
        <v>0</v>
      </c>
      <c r="AC235">
        <v>3.4803000000000002</v>
      </c>
      <c r="AD235">
        <v>24.5566</v>
      </c>
      <c r="AE235" t="s">
        <v>1477</v>
      </c>
      <c r="AF235">
        <v>0</v>
      </c>
      <c r="AG235">
        <v>0</v>
      </c>
      <c r="AH235">
        <v>0</v>
      </c>
      <c r="AI235">
        <v>0</v>
      </c>
      <c r="AJ235" t="s">
        <v>1288</v>
      </c>
      <c r="AK235">
        <v>4700006</v>
      </c>
      <c r="AL235">
        <v>47000174</v>
      </c>
      <c r="AM235">
        <v>47000068</v>
      </c>
      <c r="AN235">
        <v>608329</v>
      </c>
      <c r="AO235">
        <v>6112863</v>
      </c>
      <c r="AP235">
        <v>608332</v>
      </c>
      <c r="AQ235">
        <v>6112878</v>
      </c>
      <c r="AR235" t="s">
        <v>758</v>
      </c>
      <c r="AS235" t="s">
        <v>753</v>
      </c>
      <c r="AT235">
        <v>2.3917999999999999</v>
      </c>
      <c r="AU235" t="s">
        <v>763</v>
      </c>
      <c r="AV235">
        <v>1.0018</v>
      </c>
      <c r="AW235" t="s">
        <v>763</v>
      </c>
      <c r="AX235">
        <v>77.851299999999995</v>
      </c>
      <c r="AY235" t="s">
        <v>753</v>
      </c>
      <c r="AZ235" t="s">
        <v>764</v>
      </c>
      <c r="BA235" t="s">
        <v>753</v>
      </c>
      <c r="BB235" t="s">
        <v>753</v>
      </c>
      <c r="BC235" t="s">
        <v>753</v>
      </c>
      <c r="BD235" t="s">
        <v>753</v>
      </c>
    </row>
    <row r="236" spans="1:56" x14ac:dyDescent="0.25">
      <c r="A236" t="s">
        <v>308</v>
      </c>
      <c r="B236">
        <v>666</v>
      </c>
      <c r="C236">
        <v>2</v>
      </c>
      <c r="D236" t="s">
        <v>1467</v>
      </c>
      <c r="E236">
        <v>306</v>
      </c>
      <c r="F236">
        <v>5.7</v>
      </c>
      <c r="G236">
        <v>9</v>
      </c>
      <c r="H236">
        <v>1.05</v>
      </c>
      <c r="I236">
        <v>2.8</v>
      </c>
      <c r="J236" t="s">
        <v>753</v>
      </c>
      <c r="K236" t="s">
        <v>760</v>
      </c>
      <c r="L236" t="s">
        <v>760</v>
      </c>
      <c r="M236" t="s">
        <v>738</v>
      </c>
      <c r="N236" t="s">
        <v>760</v>
      </c>
      <c r="O236" t="s">
        <v>2352</v>
      </c>
      <c r="P236" t="s">
        <v>753</v>
      </c>
      <c r="Q236" t="s">
        <v>762</v>
      </c>
      <c r="R236" t="s">
        <v>753</v>
      </c>
      <c r="S236" t="s">
        <v>762</v>
      </c>
      <c r="T236" t="s">
        <v>753</v>
      </c>
      <c r="U236">
        <v>0</v>
      </c>
      <c r="V236" t="s">
        <v>753</v>
      </c>
      <c r="W236" t="s">
        <v>760</v>
      </c>
      <c r="X236">
        <v>0</v>
      </c>
      <c r="Y236" t="s">
        <v>753</v>
      </c>
      <c r="Z236">
        <v>0</v>
      </c>
      <c r="AA236" t="s">
        <v>753</v>
      </c>
      <c r="AB236">
        <v>0</v>
      </c>
      <c r="AC236">
        <v>5.3702500000000004</v>
      </c>
      <c r="AD236">
        <v>48.492400000000004</v>
      </c>
      <c r="AE236">
        <v>0.1396</v>
      </c>
      <c r="AF236">
        <v>3150</v>
      </c>
      <c r="AG236">
        <v>0</v>
      </c>
      <c r="AH236">
        <v>0</v>
      </c>
      <c r="AI236">
        <v>0</v>
      </c>
      <c r="AJ236" t="s">
        <v>1476</v>
      </c>
      <c r="AK236">
        <v>5100125</v>
      </c>
      <c r="AL236">
        <v>51000221</v>
      </c>
      <c r="AM236">
        <v>51000220</v>
      </c>
      <c r="AN236">
        <v>660581</v>
      </c>
      <c r="AO236">
        <v>6198559</v>
      </c>
      <c r="AP236">
        <v>660581</v>
      </c>
      <c r="AQ236">
        <v>6198559</v>
      </c>
      <c r="AR236" t="s">
        <v>758</v>
      </c>
      <c r="AS236" t="s">
        <v>753</v>
      </c>
      <c r="AT236">
        <v>1.9153500000000001</v>
      </c>
      <c r="AU236" t="s">
        <v>763</v>
      </c>
      <c r="AV236">
        <v>0.56099999999999994</v>
      </c>
      <c r="AW236" t="s">
        <v>763</v>
      </c>
      <c r="AX236">
        <v>95.702300000000008</v>
      </c>
      <c r="AY236" t="s">
        <v>753</v>
      </c>
      <c r="AZ236" t="s">
        <v>764</v>
      </c>
      <c r="BA236" t="s">
        <v>753</v>
      </c>
      <c r="BB236" t="s">
        <v>753</v>
      </c>
      <c r="BC236" t="s">
        <v>753</v>
      </c>
      <c r="BD236" t="s">
        <v>753</v>
      </c>
    </row>
    <row r="237" spans="1:56" x14ac:dyDescent="0.25">
      <c r="A237" t="s">
        <v>1905</v>
      </c>
      <c r="B237">
        <v>2205</v>
      </c>
      <c r="C237">
        <v>2</v>
      </c>
      <c r="D237" t="s">
        <v>1495</v>
      </c>
      <c r="E237">
        <v>240</v>
      </c>
      <c r="F237">
        <v>1.8</v>
      </c>
      <c r="G237">
        <v>13</v>
      </c>
      <c r="H237">
        <v>1.35</v>
      </c>
      <c r="I237">
        <v>3.37</v>
      </c>
      <c r="J237" t="s">
        <v>753</v>
      </c>
      <c r="K237" t="s">
        <v>787</v>
      </c>
      <c r="L237" t="s">
        <v>787</v>
      </c>
      <c r="M237" t="s">
        <v>738</v>
      </c>
      <c r="N237">
        <v>0</v>
      </c>
      <c r="O237" t="s">
        <v>2352</v>
      </c>
      <c r="P237" t="s">
        <v>753</v>
      </c>
      <c r="Q237" t="s">
        <v>787</v>
      </c>
      <c r="R237" t="s">
        <v>753</v>
      </c>
      <c r="S237" t="s">
        <v>787</v>
      </c>
      <c r="T237" t="s">
        <v>753</v>
      </c>
      <c r="U237">
        <v>0</v>
      </c>
      <c r="V237" t="s">
        <v>753</v>
      </c>
      <c r="W237">
        <v>0</v>
      </c>
      <c r="X237">
        <v>0</v>
      </c>
      <c r="Y237" t="s">
        <v>753</v>
      </c>
      <c r="Z237">
        <v>0</v>
      </c>
      <c r="AA237" t="s">
        <v>753</v>
      </c>
      <c r="AB237">
        <v>0</v>
      </c>
      <c r="AC237">
        <v>4.1566000000000001</v>
      </c>
      <c r="AD237">
        <v>72.397999999999996</v>
      </c>
      <c r="AE237">
        <v>0.16450000000000001</v>
      </c>
      <c r="AF237">
        <v>3150</v>
      </c>
      <c r="AG237">
        <v>139</v>
      </c>
      <c r="AH237">
        <v>123</v>
      </c>
      <c r="AI237">
        <v>0</v>
      </c>
      <c r="AJ237" t="s">
        <v>1906</v>
      </c>
      <c r="AK237">
        <v>5200134</v>
      </c>
      <c r="AL237">
        <v>52000254</v>
      </c>
      <c r="AM237">
        <v>52000253</v>
      </c>
      <c r="AN237">
        <v>701073</v>
      </c>
      <c r="AO237">
        <v>6189865</v>
      </c>
      <c r="AP237">
        <v>701079</v>
      </c>
      <c r="AQ237">
        <v>6189855</v>
      </c>
      <c r="AR237" t="s">
        <v>1744</v>
      </c>
      <c r="AS237">
        <v>0</v>
      </c>
      <c r="AT237" t="s">
        <v>1477</v>
      </c>
      <c r="AU237">
        <v>0</v>
      </c>
      <c r="AV237" t="s">
        <v>1477</v>
      </c>
      <c r="AW237">
        <v>0</v>
      </c>
      <c r="AX237" t="s">
        <v>1477</v>
      </c>
      <c r="AY237">
        <v>0</v>
      </c>
      <c r="AZ237">
        <v>0</v>
      </c>
      <c r="BA237" t="s">
        <v>753</v>
      </c>
      <c r="BB237" t="s">
        <v>753</v>
      </c>
      <c r="BC237" t="s">
        <v>753</v>
      </c>
      <c r="BD237" t="s">
        <v>753</v>
      </c>
    </row>
    <row r="238" spans="1:56" x14ac:dyDescent="0.25">
      <c r="A238" t="s">
        <v>329</v>
      </c>
      <c r="B238">
        <v>699</v>
      </c>
      <c r="C238">
        <v>2</v>
      </c>
      <c r="D238" t="s">
        <v>1495</v>
      </c>
      <c r="E238">
        <v>265</v>
      </c>
      <c r="F238">
        <v>28.1</v>
      </c>
      <c r="G238">
        <v>9</v>
      </c>
      <c r="H238">
        <v>1.07</v>
      </c>
      <c r="I238">
        <v>1.9</v>
      </c>
      <c r="J238" t="s">
        <v>753</v>
      </c>
      <c r="K238" t="s">
        <v>760</v>
      </c>
      <c r="L238" t="s">
        <v>760</v>
      </c>
      <c r="M238" t="s">
        <v>738</v>
      </c>
      <c r="N238" t="s">
        <v>787</v>
      </c>
      <c r="O238" t="s">
        <v>753</v>
      </c>
      <c r="P238" t="s">
        <v>753</v>
      </c>
      <c r="Q238" t="s">
        <v>760</v>
      </c>
      <c r="R238" t="s">
        <v>753</v>
      </c>
      <c r="S238" t="s">
        <v>762</v>
      </c>
      <c r="T238" t="s">
        <v>753</v>
      </c>
      <c r="U238" t="s">
        <v>760</v>
      </c>
      <c r="V238" t="s">
        <v>753</v>
      </c>
      <c r="W238" t="s">
        <v>760</v>
      </c>
      <c r="X238">
        <v>0</v>
      </c>
      <c r="Y238" t="s">
        <v>753</v>
      </c>
      <c r="Z238" t="s">
        <v>760</v>
      </c>
      <c r="AA238" t="s">
        <v>753</v>
      </c>
      <c r="AB238" t="s">
        <v>764</v>
      </c>
      <c r="AC238">
        <v>4.7868000000000004</v>
      </c>
      <c r="AD238">
        <v>56.628300000000003</v>
      </c>
      <c r="AE238">
        <v>0.1</v>
      </c>
      <c r="AF238">
        <v>3150</v>
      </c>
      <c r="AG238">
        <v>136</v>
      </c>
      <c r="AH238">
        <v>120</v>
      </c>
      <c r="AI238">
        <v>105</v>
      </c>
      <c r="AJ238" t="s">
        <v>1510</v>
      </c>
      <c r="AK238">
        <v>5200005</v>
      </c>
      <c r="AL238">
        <v>52000119</v>
      </c>
      <c r="AM238">
        <v>52000013</v>
      </c>
      <c r="AN238">
        <v>700368</v>
      </c>
      <c r="AO238">
        <v>6180364</v>
      </c>
      <c r="AP238">
        <v>700368</v>
      </c>
      <c r="AQ238">
        <v>6180364</v>
      </c>
      <c r="AR238" t="s">
        <v>758</v>
      </c>
      <c r="AS238" t="s">
        <v>762</v>
      </c>
      <c r="AT238">
        <v>2.7747000000000002</v>
      </c>
      <c r="AU238" t="s">
        <v>763</v>
      </c>
      <c r="AV238">
        <v>0.19450000000000001</v>
      </c>
      <c r="AW238" t="s">
        <v>763</v>
      </c>
      <c r="AX238">
        <v>113.2993</v>
      </c>
      <c r="AY238" t="s">
        <v>753</v>
      </c>
      <c r="AZ238" t="s">
        <v>764</v>
      </c>
      <c r="BA238" t="s">
        <v>753</v>
      </c>
      <c r="BB238" t="s">
        <v>753</v>
      </c>
      <c r="BC238" t="s">
        <v>753</v>
      </c>
      <c r="BD238" t="s">
        <v>753</v>
      </c>
    </row>
    <row r="239" spans="1:56" x14ac:dyDescent="0.25">
      <c r="A239" t="s">
        <v>364</v>
      </c>
      <c r="B239">
        <v>757</v>
      </c>
      <c r="C239">
        <v>2</v>
      </c>
      <c r="D239" t="s">
        <v>1488</v>
      </c>
      <c r="E239">
        <v>217</v>
      </c>
      <c r="F239">
        <v>194.8</v>
      </c>
      <c r="G239">
        <v>9</v>
      </c>
      <c r="H239">
        <v>2.12</v>
      </c>
      <c r="I239">
        <v>5.4</v>
      </c>
      <c r="J239" t="s">
        <v>753</v>
      </c>
      <c r="K239" t="s">
        <v>760</v>
      </c>
      <c r="L239" t="s">
        <v>760</v>
      </c>
      <c r="M239" t="s">
        <v>738</v>
      </c>
      <c r="N239" t="s">
        <v>762</v>
      </c>
      <c r="O239" t="s">
        <v>753</v>
      </c>
      <c r="P239" t="s">
        <v>753</v>
      </c>
      <c r="Q239" t="s">
        <v>762</v>
      </c>
      <c r="R239" t="s">
        <v>753</v>
      </c>
      <c r="S239" t="s">
        <v>762</v>
      </c>
      <c r="T239" t="s">
        <v>753</v>
      </c>
      <c r="U239" t="s">
        <v>760</v>
      </c>
      <c r="V239" t="s">
        <v>753</v>
      </c>
      <c r="W239" t="s">
        <v>760</v>
      </c>
      <c r="X239">
        <v>0</v>
      </c>
      <c r="Y239" t="s">
        <v>753</v>
      </c>
      <c r="Z239" t="s">
        <v>762</v>
      </c>
      <c r="AA239" t="s">
        <v>753</v>
      </c>
      <c r="AB239">
        <v>0</v>
      </c>
      <c r="AC239">
        <v>1.7315499999999999</v>
      </c>
      <c r="AD239">
        <v>26.266000000000002</v>
      </c>
      <c r="AE239">
        <v>5.5900000000000005E-2</v>
      </c>
      <c r="AF239">
        <v>3150</v>
      </c>
      <c r="AG239">
        <v>131</v>
      </c>
      <c r="AH239">
        <v>115</v>
      </c>
      <c r="AI239">
        <v>0</v>
      </c>
      <c r="AJ239" t="s">
        <v>1552</v>
      </c>
      <c r="AK239">
        <v>4800003</v>
      </c>
      <c r="AL239">
        <v>48000013</v>
      </c>
      <c r="AM239">
        <v>48000003</v>
      </c>
      <c r="AN239">
        <v>717347</v>
      </c>
      <c r="AO239">
        <v>6215075</v>
      </c>
      <c r="AP239">
        <v>717347</v>
      </c>
      <c r="AQ239">
        <v>6215075</v>
      </c>
      <c r="AR239" t="s">
        <v>758</v>
      </c>
      <c r="AS239" t="s">
        <v>762</v>
      </c>
      <c r="AT239">
        <v>1.9238</v>
      </c>
      <c r="AU239" t="s">
        <v>763</v>
      </c>
      <c r="AV239">
        <v>7.3649999999999993E-2</v>
      </c>
      <c r="AW239" t="s">
        <v>753</v>
      </c>
      <c r="AX239">
        <v>107.22696666666667</v>
      </c>
      <c r="AY239" t="s">
        <v>753</v>
      </c>
      <c r="AZ239">
        <v>0</v>
      </c>
      <c r="BA239" t="s">
        <v>753</v>
      </c>
      <c r="BB239" t="s">
        <v>753</v>
      </c>
      <c r="BC239" t="s">
        <v>753</v>
      </c>
      <c r="BD239" t="s">
        <v>753</v>
      </c>
    </row>
    <row r="240" spans="1:56" x14ac:dyDescent="0.25">
      <c r="A240" t="s">
        <v>409</v>
      </c>
      <c r="B240">
        <v>847</v>
      </c>
      <c r="C240">
        <v>2</v>
      </c>
      <c r="D240" t="s">
        <v>1541</v>
      </c>
      <c r="E240">
        <v>316</v>
      </c>
      <c r="F240">
        <v>226.4</v>
      </c>
      <c r="G240">
        <v>9</v>
      </c>
      <c r="H240">
        <v>2.74</v>
      </c>
      <c r="I240">
        <v>7.9</v>
      </c>
      <c r="J240" t="s">
        <v>753</v>
      </c>
      <c r="K240" t="s">
        <v>760</v>
      </c>
      <c r="L240" t="s">
        <v>760</v>
      </c>
      <c r="M240" t="s">
        <v>738</v>
      </c>
      <c r="N240" t="s">
        <v>760</v>
      </c>
      <c r="O240" t="s">
        <v>2352</v>
      </c>
      <c r="P240" t="s">
        <v>753</v>
      </c>
      <c r="Q240" t="s">
        <v>760</v>
      </c>
      <c r="R240" t="s">
        <v>753</v>
      </c>
      <c r="S240" t="s">
        <v>760</v>
      </c>
      <c r="T240" t="s">
        <v>753</v>
      </c>
      <c r="U240">
        <v>0</v>
      </c>
      <c r="V240" t="s">
        <v>753</v>
      </c>
      <c r="W240" t="s">
        <v>760</v>
      </c>
      <c r="X240">
        <v>0</v>
      </c>
      <c r="Y240" t="s">
        <v>753</v>
      </c>
      <c r="Z240" t="s">
        <v>760</v>
      </c>
      <c r="AA240" t="s">
        <v>753</v>
      </c>
      <c r="AB240">
        <v>0</v>
      </c>
      <c r="AC240">
        <v>3.1982999999999997</v>
      </c>
      <c r="AD240">
        <v>27.816099999999995</v>
      </c>
      <c r="AE240" t="s">
        <v>1477</v>
      </c>
      <c r="AF240">
        <v>3150</v>
      </c>
      <c r="AG240">
        <v>0</v>
      </c>
      <c r="AH240">
        <v>0</v>
      </c>
      <c r="AI240">
        <v>0</v>
      </c>
      <c r="AJ240" t="s">
        <v>1616</v>
      </c>
      <c r="AK240">
        <v>5700003</v>
      </c>
      <c r="AL240">
        <v>57000327</v>
      </c>
      <c r="AM240">
        <v>57000005</v>
      </c>
      <c r="AN240">
        <v>670170</v>
      </c>
      <c r="AO240">
        <v>6154066</v>
      </c>
      <c r="AP240">
        <v>669319</v>
      </c>
      <c r="AQ240">
        <v>6154494</v>
      </c>
      <c r="AR240" t="s">
        <v>758</v>
      </c>
      <c r="AS240" t="s">
        <v>762</v>
      </c>
      <c r="AT240">
        <v>2.0947666666666667</v>
      </c>
      <c r="AU240" t="s">
        <v>763</v>
      </c>
      <c r="AV240">
        <v>9.3100000000000002E-2</v>
      </c>
      <c r="AW240" t="s">
        <v>763</v>
      </c>
      <c r="AX240">
        <v>118.1837</v>
      </c>
      <c r="AY240" t="s">
        <v>753</v>
      </c>
      <c r="AZ240" t="s">
        <v>790</v>
      </c>
      <c r="BA240" t="s">
        <v>753</v>
      </c>
      <c r="BB240" t="s">
        <v>753</v>
      </c>
      <c r="BC240" t="s">
        <v>753</v>
      </c>
      <c r="BD240" t="s">
        <v>753</v>
      </c>
    </row>
    <row r="241" spans="1:56" x14ac:dyDescent="0.25">
      <c r="A241" t="s">
        <v>410</v>
      </c>
      <c r="B241">
        <v>848</v>
      </c>
      <c r="C241">
        <v>2</v>
      </c>
      <c r="D241" t="s">
        <v>1541</v>
      </c>
      <c r="E241">
        <v>370</v>
      </c>
      <c r="F241">
        <v>45.3</v>
      </c>
      <c r="G241">
        <v>13</v>
      </c>
      <c r="H241">
        <v>0.82</v>
      </c>
      <c r="I241">
        <v>1.9</v>
      </c>
      <c r="J241" t="s">
        <v>760</v>
      </c>
      <c r="K241" t="s">
        <v>760</v>
      </c>
      <c r="L241" t="s">
        <v>760</v>
      </c>
      <c r="M241" t="s">
        <v>754</v>
      </c>
      <c r="N241" t="s">
        <v>760</v>
      </c>
      <c r="O241" t="s">
        <v>2352</v>
      </c>
      <c r="P241" t="s">
        <v>860</v>
      </c>
      <c r="Q241" t="s">
        <v>762</v>
      </c>
      <c r="R241" t="s">
        <v>762</v>
      </c>
      <c r="S241" t="s">
        <v>762</v>
      </c>
      <c r="T241" t="s">
        <v>762</v>
      </c>
      <c r="U241">
        <v>0</v>
      </c>
      <c r="V241" t="s">
        <v>760</v>
      </c>
      <c r="W241" t="s">
        <v>760</v>
      </c>
      <c r="X241">
        <v>0</v>
      </c>
      <c r="Y241" t="s">
        <v>860</v>
      </c>
      <c r="Z241">
        <v>0</v>
      </c>
      <c r="AA241" t="s">
        <v>860</v>
      </c>
      <c r="AB241">
        <v>0</v>
      </c>
      <c r="AC241">
        <v>4.6540999999999997</v>
      </c>
      <c r="AD241">
        <v>91.062299999999993</v>
      </c>
      <c r="AE241" t="s">
        <v>1477</v>
      </c>
      <c r="AF241">
        <v>3160</v>
      </c>
      <c r="AG241">
        <v>163</v>
      </c>
      <c r="AH241">
        <v>0</v>
      </c>
      <c r="AI241">
        <v>91</v>
      </c>
      <c r="AJ241" t="s">
        <v>1617</v>
      </c>
      <c r="AK241">
        <v>5700109</v>
      </c>
      <c r="AL241">
        <v>57000338</v>
      </c>
      <c r="AM241">
        <v>57000188</v>
      </c>
      <c r="AN241">
        <v>682468</v>
      </c>
      <c r="AO241">
        <v>6129203</v>
      </c>
      <c r="AP241">
        <v>682468</v>
      </c>
      <c r="AQ241">
        <v>6129203</v>
      </c>
      <c r="AR241" t="s">
        <v>758</v>
      </c>
      <c r="AS241" t="s">
        <v>762</v>
      </c>
      <c r="AT241">
        <v>2.4555500000000001</v>
      </c>
      <c r="AU241" t="s">
        <v>763</v>
      </c>
      <c r="AV241">
        <v>0.15075</v>
      </c>
      <c r="AW241" t="s">
        <v>763</v>
      </c>
      <c r="AX241">
        <v>92.672600000000003</v>
      </c>
      <c r="AY241" t="s">
        <v>753</v>
      </c>
      <c r="AZ241" t="s">
        <v>790</v>
      </c>
      <c r="BA241" t="s">
        <v>762</v>
      </c>
      <c r="BB241" t="s">
        <v>763</v>
      </c>
      <c r="BC241" t="s">
        <v>753</v>
      </c>
      <c r="BD241" t="s">
        <v>762</v>
      </c>
    </row>
    <row r="242" spans="1:56" x14ac:dyDescent="0.25">
      <c r="A242" t="s">
        <v>172</v>
      </c>
      <c r="B242">
        <v>428</v>
      </c>
      <c r="C242">
        <v>1</v>
      </c>
      <c r="D242" t="s">
        <v>1217</v>
      </c>
      <c r="E242">
        <v>657</v>
      </c>
      <c r="F242">
        <v>45.3</v>
      </c>
      <c r="G242">
        <v>9</v>
      </c>
      <c r="H242">
        <v>1.8</v>
      </c>
      <c r="I242">
        <v>4</v>
      </c>
      <c r="J242" t="s">
        <v>753</v>
      </c>
      <c r="K242" t="s">
        <v>760</v>
      </c>
      <c r="L242" t="s">
        <v>760</v>
      </c>
      <c r="M242" t="s">
        <v>738</v>
      </c>
      <c r="N242" t="s">
        <v>760</v>
      </c>
      <c r="O242" t="s">
        <v>2352</v>
      </c>
      <c r="P242" t="s">
        <v>753</v>
      </c>
      <c r="Q242" t="s">
        <v>760</v>
      </c>
      <c r="R242" t="s">
        <v>753</v>
      </c>
      <c r="S242" t="s">
        <v>760</v>
      </c>
      <c r="T242" t="s">
        <v>753</v>
      </c>
      <c r="U242">
        <v>0</v>
      </c>
      <c r="V242" t="s">
        <v>753</v>
      </c>
      <c r="W242" t="s">
        <v>760</v>
      </c>
      <c r="X242">
        <v>0</v>
      </c>
      <c r="Y242" t="s">
        <v>753</v>
      </c>
      <c r="Z242" t="s">
        <v>760</v>
      </c>
      <c r="AA242" t="s">
        <v>753</v>
      </c>
      <c r="AB242" t="s">
        <v>764</v>
      </c>
      <c r="AC242">
        <v>0.82099999999999995</v>
      </c>
      <c r="AD242">
        <v>21.651299999999999</v>
      </c>
      <c r="AE242">
        <v>0.1</v>
      </c>
      <c r="AF242">
        <v>0</v>
      </c>
      <c r="AG242">
        <v>0</v>
      </c>
      <c r="AH242">
        <v>0</v>
      </c>
      <c r="AI242">
        <v>0</v>
      </c>
      <c r="AJ242" t="s">
        <v>1225</v>
      </c>
      <c r="AK242">
        <v>2200017</v>
      </c>
      <c r="AL242">
        <v>22000364</v>
      </c>
      <c r="AM242">
        <v>22000031</v>
      </c>
      <c r="AN242">
        <v>494267</v>
      </c>
      <c r="AO242">
        <v>6223446</v>
      </c>
      <c r="AP242">
        <v>494132</v>
      </c>
      <c r="AQ242">
        <v>6223559</v>
      </c>
      <c r="AR242" t="s">
        <v>758</v>
      </c>
      <c r="AS242" t="s">
        <v>762</v>
      </c>
      <c r="AT242">
        <v>1.6408</v>
      </c>
      <c r="AU242" t="s">
        <v>763</v>
      </c>
      <c r="AV242">
        <v>0.30420000000000003</v>
      </c>
      <c r="AW242" t="s">
        <v>763</v>
      </c>
      <c r="AX242">
        <v>100.2037</v>
      </c>
      <c r="AY242" t="s">
        <v>753</v>
      </c>
      <c r="AZ242" t="s">
        <v>764</v>
      </c>
      <c r="BA242" t="s">
        <v>753</v>
      </c>
      <c r="BB242" t="s">
        <v>753</v>
      </c>
      <c r="BC242" t="s">
        <v>753</v>
      </c>
      <c r="BD242" t="s">
        <v>753</v>
      </c>
    </row>
    <row r="243" spans="1:56" x14ac:dyDescent="0.25">
      <c r="A243" t="s">
        <v>411</v>
      </c>
      <c r="B243">
        <v>849</v>
      </c>
      <c r="C243">
        <v>2</v>
      </c>
      <c r="D243" t="s">
        <v>1541</v>
      </c>
      <c r="E243">
        <v>329</v>
      </c>
      <c r="F243">
        <v>7.9</v>
      </c>
      <c r="G243">
        <v>9</v>
      </c>
      <c r="H243">
        <v>1.48</v>
      </c>
      <c r="I243">
        <v>2.2000000000000002</v>
      </c>
      <c r="J243" t="s">
        <v>753</v>
      </c>
      <c r="K243" t="s">
        <v>760</v>
      </c>
      <c r="L243" t="s">
        <v>760</v>
      </c>
      <c r="M243" t="s">
        <v>738</v>
      </c>
      <c r="N243" t="s">
        <v>760</v>
      </c>
      <c r="O243" t="s">
        <v>753</v>
      </c>
      <c r="P243" t="s">
        <v>753</v>
      </c>
      <c r="Q243" t="s">
        <v>760</v>
      </c>
      <c r="R243" t="s">
        <v>753</v>
      </c>
      <c r="S243" t="s">
        <v>762</v>
      </c>
      <c r="T243" t="s">
        <v>753</v>
      </c>
      <c r="U243" t="s">
        <v>760</v>
      </c>
      <c r="V243" t="s">
        <v>753</v>
      </c>
      <c r="W243" t="s">
        <v>760</v>
      </c>
      <c r="X243">
        <v>0</v>
      </c>
      <c r="Y243" t="s">
        <v>753</v>
      </c>
      <c r="Z243" t="s">
        <v>760</v>
      </c>
      <c r="AA243" t="s">
        <v>753</v>
      </c>
      <c r="AB243">
        <v>0</v>
      </c>
      <c r="AC243">
        <v>3.4133499999999999</v>
      </c>
      <c r="AD243">
        <v>34.276299999999999</v>
      </c>
      <c r="AE243">
        <v>0.2581</v>
      </c>
      <c r="AF243">
        <v>3100</v>
      </c>
      <c r="AG243">
        <v>0</v>
      </c>
      <c r="AH243">
        <v>0</v>
      </c>
      <c r="AI243">
        <v>0</v>
      </c>
      <c r="AJ243" t="s">
        <v>1618</v>
      </c>
      <c r="AK243">
        <v>5700058</v>
      </c>
      <c r="AL243">
        <v>57000220</v>
      </c>
      <c r="AM243">
        <v>57000111</v>
      </c>
      <c r="AN243">
        <v>672619</v>
      </c>
      <c r="AO243">
        <v>6151994</v>
      </c>
      <c r="AP243">
        <v>672619</v>
      </c>
      <c r="AQ243">
        <v>6151994</v>
      </c>
      <c r="AR243" t="s">
        <v>758</v>
      </c>
      <c r="AS243" t="s">
        <v>762</v>
      </c>
      <c r="AT243">
        <v>1.9460500000000001</v>
      </c>
      <c r="AU243" t="s">
        <v>763</v>
      </c>
      <c r="AV243">
        <v>9.8400000000000001E-2</v>
      </c>
      <c r="AW243" t="s">
        <v>763</v>
      </c>
      <c r="AX243">
        <v>120.9141</v>
      </c>
      <c r="AY243" t="s">
        <v>753</v>
      </c>
      <c r="AZ243" t="s">
        <v>764</v>
      </c>
      <c r="BA243" t="s">
        <v>753</v>
      </c>
      <c r="BB243" t="s">
        <v>753</v>
      </c>
      <c r="BC243" t="s">
        <v>753</v>
      </c>
      <c r="BD243" t="s">
        <v>753</v>
      </c>
    </row>
    <row r="244" spans="1:56" x14ac:dyDescent="0.25">
      <c r="A244" t="s">
        <v>1046</v>
      </c>
      <c r="B244">
        <v>288</v>
      </c>
      <c r="C244">
        <v>1</v>
      </c>
      <c r="D244" t="s">
        <v>998</v>
      </c>
      <c r="E244">
        <v>849</v>
      </c>
      <c r="F244">
        <v>9.1999999999999993</v>
      </c>
      <c r="G244">
        <v>10</v>
      </c>
      <c r="H244">
        <v>3.04</v>
      </c>
      <c r="I244">
        <v>5.7</v>
      </c>
      <c r="J244" t="s">
        <v>753</v>
      </c>
      <c r="K244" t="s">
        <v>762</v>
      </c>
      <c r="L244" t="s">
        <v>762</v>
      </c>
      <c r="M244" t="s">
        <v>738</v>
      </c>
      <c r="N244" t="s">
        <v>762</v>
      </c>
      <c r="O244" t="s">
        <v>2352</v>
      </c>
      <c r="P244" t="s">
        <v>753</v>
      </c>
      <c r="Q244" t="s">
        <v>753</v>
      </c>
      <c r="R244" t="s">
        <v>753</v>
      </c>
      <c r="S244" t="s">
        <v>753</v>
      </c>
      <c r="T244" t="s">
        <v>753</v>
      </c>
      <c r="U244">
        <v>0</v>
      </c>
      <c r="V244" t="s">
        <v>753</v>
      </c>
      <c r="W244" t="s">
        <v>762</v>
      </c>
      <c r="X244">
        <v>0</v>
      </c>
      <c r="Y244" t="s">
        <v>753</v>
      </c>
      <c r="Z244">
        <v>0</v>
      </c>
      <c r="AA244" t="s">
        <v>753</v>
      </c>
      <c r="AB244">
        <v>0</v>
      </c>
      <c r="AC244">
        <v>2.2443</v>
      </c>
      <c r="AD244">
        <v>8.2759999999999998</v>
      </c>
      <c r="AE244">
        <v>0.1</v>
      </c>
      <c r="AF244">
        <v>0</v>
      </c>
      <c r="AG244">
        <v>0</v>
      </c>
      <c r="AH244">
        <v>0</v>
      </c>
      <c r="AI244">
        <v>0</v>
      </c>
      <c r="AJ244" t="s">
        <v>1047</v>
      </c>
      <c r="AK244">
        <v>900171</v>
      </c>
      <c r="AL244">
        <v>9000841</v>
      </c>
      <c r="AM244">
        <v>9000286</v>
      </c>
      <c r="AN244">
        <v>512913</v>
      </c>
      <c r="AO244">
        <v>6323214</v>
      </c>
      <c r="AP244">
        <v>512913</v>
      </c>
      <c r="AQ244">
        <v>6323214</v>
      </c>
      <c r="AR244" t="s">
        <v>758</v>
      </c>
      <c r="AS244" t="s">
        <v>753</v>
      </c>
      <c r="AT244">
        <v>1.3082</v>
      </c>
      <c r="AU244" t="s">
        <v>763</v>
      </c>
      <c r="AV244">
        <v>2.5700000000000001E-2</v>
      </c>
      <c r="AW244" t="s">
        <v>755</v>
      </c>
      <c r="AX244">
        <v>107.491</v>
      </c>
      <c r="AY244" t="s">
        <v>753</v>
      </c>
      <c r="AZ244">
        <v>0</v>
      </c>
      <c r="BA244" t="s">
        <v>753</v>
      </c>
      <c r="BB244" t="s">
        <v>753</v>
      </c>
      <c r="BC244" t="s">
        <v>753</v>
      </c>
      <c r="BD244" t="s">
        <v>753</v>
      </c>
    </row>
    <row r="245" spans="1:56" x14ac:dyDescent="0.25">
      <c r="A245" t="s">
        <v>1864</v>
      </c>
      <c r="B245">
        <v>1804</v>
      </c>
      <c r="C245">
        <v>1</v>
      </c>
      <c r="D245" t="s">
        <v>941</v>
      </c>
      <c r="E245">
        <v>657</v>
      </c>
      <c r="F245">
        <v>1.9</v>
      </c>
      <c r="G245">
        <v>5</v>
      </c>
      <c r="H245">
        <v>2.2999999999999998</v>
      </c>
      <c r="I245">
        <v>7.8</v>
      </c>
      <c r="J245" t="s">
        <v>753</v>
      </c>
      <c r="K245" t="s">
        <v>753</v>
      </c>
      <c r="L245" t="s">
        <v>753</v>
      </c>
      <c r="M245" t="s">
        <v>754</v>
      </c>
      <c r="N245" t="s">
        <v>753</v>
      </c>
      <c r="O245" t="s">
        <v>2352</v>
      </c>
      <c r="P245" t="s">
        <v>753</v>
      </c>
      <c r="Q245">
        <v>0</v>
      </c>
      <c r="R245" t="s">
        <v>753</v>
      </c>
      <c r="S245">
        <v>0</v>
      </c>
      <c r="T245" t="s">
        <v>753</v>
      </c>
      <c r="U245">
        <v>0</v>
      </c>
      <c r="V245" t="s">
        <v>753</v>
      </c>
      <c r="W245" t="s">
        <v>753</v>
      </c>
      <c r="X245">
        <v>0</v>
      </c>
      <c r="Y245" t="s">
        <v>753</v>
      </c>
      <c r="Z245">
        <v>0</v>
      </c>
      <c r="AA245" t="s">
        <v>753</v>
      </c>
      <c r="AB245">
        <v>0</v>
      </c>
      <c r="AC245">
        <v>0.1384</v>
      </c>
      <c r="AD245">
        <v>70.822400000000002</v>
      </c>
      <c r="AE245">
        <v>0.1</v>
      </c>
      <c r="AF245">
        <v>3160</v>
      </c>
      <c r="AG245">
        <v>68</v>
      </c>
      <c r="AH245">
        <v>61</v>
      </c>
      <c r="AI245">
        <v>0</v>
      </c>
      <c r="AJ245" t="s">
        <v>1865</v>
      </c>
      <c r="AK245">
        <v>2500400</v>
      </c>
      <c r="AL245">
        <v>25003804</v>
      </c>
      <c r="AM245">
        <v>25000917</v>
      </c>
      <c r="AN245">
        <v>483556</v>
      </c>
      <c r="AO245">
        <v>6200107</v>
      </c>
      <c r="AP245">
        <v>99</v>
      </c>
      <c r="AQ245">
        <v>99</v>
      </c>
      <c r="AR245" t="s">
        <v>1744</v>
      </c>
      <c r="AS245" t="s">
        <v>755</v>
      </c>
      <c r="AT245">
        <v>0.51529999999999998</v>
      </c>
      <c r="AU245" t="s">
        <v>755</v>
      </c>
      <c r="AV245">
        <v>2.2700000000000001E-2</v>
      </c>
      <c r="AW245" t="s">
        <v>755</v>
      </c>
      <c r="AX245">
        <v>95.306899999999999</v>
      </c>
      <c r="AY245" t="s">
        <v>753</v>
      </c>
      <c r="AZ245">
        <v>0</v>
      </c>
      <c r="BA245" t="s">
        <v>753</v>
      </c>
      <c r="BB245" t="s">
        <v>753</v>
      </c>
      <c r="BC245" t="s">
        <v>753</v>
      </c>
      <c r="BD245" t="s">
        <v>753</v>
      </c>
    </row>
    <row r="246" spans="1:56" x14ac:dyDescent="0.25">
      <c r="A246" t="s">
        <v>818</v>
      </c>
      <c r="B246">
        <v>46</v>
      </c>
      <c r="C246">
        <v>1</v>
      </c>
      <c r="D246" t="s">
        <v>801</v>
      </c>
      <c r="E246">
        <v>563</v>
      </c>
      <c r="F246">
        <v>6.1</v>
      </c>
      <c r="G246">
        <v>13</v>
      </c>
      <c r="H246">
        <v>0.78</v>
      </c>
      <c r="I246">
        <v>1.5</v>
      </c>
      <c r="J246" t="s">
        <v>753</v>
      </c>
      <c r="K246" t="s">
        <v>753</v>
      </c>
      <c r="L246" t="s">
        <v>753</v>
      </c>
      <c r="M246" t="s">
        <v>754</v>
      </c>
      <c r="N246" t="s">
        <v>753</v>
      </c>
      <c r="O246" t="s">
        <v>2352</v>
      </c>
      <c r="P246" t="s">
        <v>753</v>
      </c>
      <c r="Q246" t="s">
        <v>755</v>
      </c>
      <c r="R246" t="s">
        <v>753</v>
      </c>
      <c r="S246" t="s">
        <v>755</v>
      </c>
      <c r="T246" t="s">
        <v>753</v>
      </c>
      <c r="U246">
        <v>0</v>
      </c>
      <c r="V246" t="s">
        <v>753</v>
      </c>
      <c r="W246" t="s">
        <v>753</v>
      </c>
      <c r="X246">
        <v>0</v>
      </c>
      <c r="Y246" t="s">
        <v>753</v>
      </c>
      <c r="Z246">
        <v>0</v>
      </c>
      <c r="AA246" t="s">
        <v>753</v>
      </c>
      <c r="AB246">
        <v>0</v>
      </c>
      <c r="AC246">
        <v>0.56110000000000004</v>
      </c>
      <c r="AD246">
        <v>65.490200000000002</v>
      </c>
      <c r="AE246" t="s">
        <v>1477</v>
      </c>
      <c r="AF246">
        <v>0</v>
      </c>
      <c r="AG246">
        <v>89</v>
      </c>
      <c r="AH246">
        <v>78</v>
      </c>
      <c r="AI246">
        <v>53</v>
      </c>
      <c r="AJ246" t="s">
        <v>819</v>
      </c>
      <c r="AK246">
        <v>3000065</v>
      </c>
      <c r="AL246">
        <v>30000439</v>
      </c>
      <c r="AM246">
        <v>30000121</v>
      </c>
      <c r="AN246">
        <v>461854</v>
      </c>
      <c r="AO246">
        <v>6139838</v>
      </c>
      <c r="AP246">
        <v>461854</v>
      </c>
      <c r="AQ246">
        <v>6139838</v>
      </c>
      <c r="AR246" t="s">
        <v>758</v>
      </c>
      <c r="AS246">
        <v>0</v>
      </c>
      <c r="AT246">
        <v>0.89570000000000005</v>
      </c>
      <c r="AU246" t="s">
        <v>755</v>
      </c>
      <c r="AV246">
        <v>3.4000000000000002E-2</v>
      </c>
      <c r="AW246" t="s">
        <v>755</v>
      </c>
      <c r="AX246">
        <v>82.279499999999999</v>
      </c>
      <c r="AY246" t="s">
        <v>753</v>
      </c>
      <c r="AZ246">
        <v>0</v>
      </c>
      <c r="BA246" t="s">
        <v>753</v>
      </c>
      <c r="BB246" t="s">
        <v>753</v>
      </c>
      <c r="BC246" t="s">
        <v>753</v>
      </c>
      <c r="BD246" t="s">
        <v>753</v>
      </c>
    </row>
    <row r="247" spans="1:56" x14ac:dyDescent="0.25">
      <c r="A247" t="s">
        <v>2053</v>
      </c>
      <c r="B247">
        <v>7110</v>
      </c>
      <c r="C247">
        <v>1</v>
      </c>
      <c r="D247" t="s">
        <v>801</v>
      </c>
      <c r="E247">
        <v>561</v>
      </c>
      <c r="F247">
        <v>1.1000000000000001</v>
      </c>
      <c r="G247">
        <v>13</v>
      </c>
      <c r="H247">
        <v>1</v>
      </c>
      <c r="I247">
        <v>1.5</v>
      </c>
      <c r="J247" t="s">
        <v>753</v>
      </c>
      <c r="K247" t="s">
        <v>1477</v>
      </c>
      <c r="L247" t="s">
        <v>1477</v>
      </c>
      <c r="M247">
        <v>0</v>
      </c>
      <c r="N247">
        <v>0</v>
      </c>
      <c r="O247" t="s">
        <v>2352</v>
      </c>
      <c r="P247" t="s">
        <v>753</v>
      </c>
      <c r="Q247">
        <v>0</v>
      </c>
      <c r="R247" t="s">
        <v>753</v>
      </c>
      <c r="S247">
        <v>0</v>
      </c>
      <c r="T247" t="s">
        <v>753</v>
      </c>
      <c r="U247">
        <v>0</v>
      </c>
      <c r="V247" t="s">
        <v>753</v>
      </c>
      <c r="W247">
        <v>0</v>
      </c>
      <c r="X247">
        <v>0</v>
      </c>
      <c r="Y247" t="s">
        <v>753</v>
      </c>
      <c r="Z247">
        <v>0</v>
      </c>
      <c r="AA247" t="s">
        <v>753</v>
      </c>
      <c r="AB247">
        <v>0</v>
      </c>
      <c r="AC247">
        <v>3.4</v>
      </c>
      <c r="AD247">
        <v>62</v>
      </c>
      <c r="AE247" t="s">
        <v>1477</v>
      </c>
      <c r="AF247">
        <v>3150</v>
      </c>
      <c r="AG247">
        <v>89</v>
      </c>
      <c r="AH247">
        <v>78</v>
      </c>
      <c r="AI247">
        <v>52</v>
      </c>
      <c r="AJ247" t="s">
        <v>2054</v>
      </c>
      <c r="AK247" t="s">
        <v>1138</v>
      </c>
      <c r="AL247" t="s">
        <v>1138</v>
      </c>
      <c r="AM247">
        <v>38000150</v>
      </c>
      <c r="AN247">
        <v>471259</v>
      </c>
      <c r="AO247">
        <v>6124881</v>
      </c>
      <c r="AP247">
        <v>99</v>
      </c>
      <c r="AQ247">
        <v>99</v>
      </c>
      <c r="AR247" t="s">
        <v>758</v>
      </c>
      <c r="AS247">
        <v>0</v>
      </c>
      <c r="AT247" t="s">
        <v>1477</v>
      </c>
      <c r="AU247">
        <v>0</v>
      </c>
      <c r="AV247" t="s">
        <v>1477</v>
      </c>
      <c r="AW247">
        <v>0</v>
      </c>
      <c r="AX247" t="s">
        <v>1477</v>
      </c>
      <c r="AY247">
        <v>0</v>
      </c>
      <c r="AZ247">
        <v>0</v>
      </c>
      <c r="BA247" t="s">
        <v>753</v>
      </c>
      <c r="BB247" t="s">
        <v>753</v>
      </c>
      <c r="BC247" t="s">
        <v>753</v>
      </c>
      <c r="BD247" t="s">
        <v>753</v>
      </c>
    </row>
    <row r="248" spans="1:56" x14ac:dyDescent="0.25">
      <c r="A248" t="s">
        <v>2139</v>
      </c>
      <c r="B248">
        <v>36666</v>
      </c>
      <c r="C248">
        <v>1</v>
      </c>
      <c r="D248" t="s">
        <v>801</v>
      </c>
      <c r="E248">
        <v>550</v>
      </c>
      <c r="F248">
        <v>1.2</v>
      </c>
      <c r="G248">
        <v>15</v>
      </c>
      <c r="H248">
        <v>0.27</v>
      </c>
      <c r="I248">
        <v>0.5</v>
      </c>
      <c r="J248" t="s">
        <v>753</v>
      </c>
      <c r="K248" t="s">
        <v>762</v>
      </c>
      <c r="L248" t="s">
        <v>762</v>
      </c>
      <c r="M248" t="s">
        <v>738</v>
      </c>
      <c r="N248" t="s">
        <v>762</v>
      </c>
      <c r="O248" t="s">
        <v>2352</v>
      </c>
      <c r="P248" t="s">
        <v>753</v>
      </c>
      <c r="Q248">
        <v>0</v>
      </c>
      <c r="R248" t="s">
        <v>753</v>
      </c>
      <c r="S248">
        <v>0</v>
      </c>
      <c r="T248" t="s">
        <v>753</v>
      </c>
      <c r="U248">
        <v>0</v>
      </c>
      <c r="V248" t="s">
        <v>753</v>
      </c>
      <c r="W248" t="s">
        <v>762</v>
      </c>
      <c r="X248">
        <v>0</v>
      </c>
      <c r="Y248" t="s">
        <v>753</v>
      </c>
      <c r="Z248">
        <v>0</v>
      </c>
      <c r="AA248" t="s">
        <v>753</v>
      </c>
      <c r="AB248">
        <v>0</v>
      </c>
      <c r="AC248">
        <v>1.9388000000000001</v>
      </c>
      <c r="AD248">
        <v>168.32239999999999</v>
      </c>
      <c r="AE248">
        <v>1.0414000000000001</v>
      </c>
      <c r="AF248">
        <v>3150</v>
      </c>
      <c r="AG248">
        <v>89</v>
      </c>
      <c r="AH248">
        <v>78</v>
      </c>
      <c r="AI248">
        <v>65</v>
      </c>
      <c r="AJ248" t="s">
        <v>2140</v>
      </c>
      <c r="AK248">
        <v>4000054</v>
      </c>
      <c r="AL248">
        <v>40000405</v>
      </c>
      <c r="AM248">
        <v>40000404</v>
      </c>
      <c r="AN248">
        <v>467899</v>
      </c>
      <c r="AO248">
        <v>6109718</v>
      </c>
      <c r="AP248">
        <v>99</v>
      </c>
      <c r="AQ248">
        <v>99</v>
      </c>
      <c r="AR248" t="s">
        <v>758</v>
      </c>
      <c r="AS248">
        <v>0</v>
      </c>
      <c r="AT248">
        <v>2.5171000000000001</v>
      </c>
      <c r="AU248" t="s">
        <v>763</v>
      </c>
      <c r="AV248">
        <v>0.1774</v>
      </c>
      <c r="AW248" t="s">
        <v>753</v>
      </c>
      <c r="AX248">
        <v>88.635900000000007</v>
      </c>
      <c r="AY248" t="s">
        <v>753</v>
      </c>
      <c r="AZ248">
        <v>0</v>
      </c>
      <c r="BA248" t="s">
        <v>753</v>
      </c>
      <c r="BB248" t="s">
        <v>753</v>
      </c>
      <c r="BC248" t="s">
        <v>753</v>
      </c>
      <c r="BD248" t="s">
        <v>753</v>
      </c>
    </row>
    <row r="249" spans="1:56" x14ac:dyDescent="0.25">
      <c r="A249" t="s">
        <v>2059</v>
      </c>
      <c r="B249">
        <v>7180</v>
      </c>
      <c r="C249">
        <v>4</v>
      </c>
      <c r="D249" t="s">
        <v>1692</v>
      </c>
      <c r="E249">
        <v>580</v>
      </c>
      <c r="F249">
        <v>3.7</v>
      </c>
      <c r="G249">
        <v>5</v>
      </c>
      <c r="H249">
        <v>1.1499999999999999</v>
      </c>
      <c r="I249">
        <v>3</v>
      </c>
      <c r="J249" t="s">
        <v>753</v>
      </c>
      <c r="K249" t="s">
        <v>787</v>
      </c>
      <c r="L249" t="s">
        <v>787</v>
      </c>
      <c r="M249" t="s">
        <v>738</v>
      </c>
      <c r="N249" t="s">
        <v>787</v>
      </c>
      <c r="O249" t="s">
        <v>2352</v>
      </c>
      <c r="P249" t="s">
        <v>753</v>
      </c>
      <c r="Q249" t="s">
        <v>760</v>
      </c>
      <c r="R249" t="s">
        <v>753</v>
      </c>
      <c r="S249" t="s">
        <v>760</v>
      </c>
      <c r="T249" t="s">
        <v>753</v>
      </c>
      <c r="U249">
        <v>0</v>
      </c>
      <c r="V249" t="s">
        <v>753</v>
      </c>
      <c r="W249" t="s">
        <v>787</v>
      </c>
      <c r="X249">
        <v>0</v>
      </c>
      <c r="Y249" t="s">
        <v>753</v>
      </c>
      <c r="Z249">
        <v>0</v>
      </c>
      <c r="AA249" t="s">
        <v>753</v>
      </c>
      <c r="AB249">
        <v>0</v>
      </c>
      <c r="AC249">
        <v>1.04E-2</v>
      </c>
      <c r="AD249">
        <v>325.26319999999998</v>
      </c>
      <c r="AE249" t="s">
        <v>1477</v>
      </c>
      <c r="AF249">
        <v>3160</v>
      </c>
      <c r="AG249">
        <v>95</v>
      </c>
      <c r="AH249">
        <v>84</v>
      </c>
      <c r="AI249">
        <v>58</v>
      </c>
      <c r="AJ249" t="s">
        <v>2060</v>
      </c>
      <c r="AK249">
        <v>4200171</v>
      </c>
      <c r="AL249">
        <v>42001035</v>
      </c>
      <c r="AM249">
        <v>42000229</v>
      </c>
      <c r="AN249">
        <v>529549</v>
      </c>
      <c r="AO249">
        <v>6090931</v>
      </c>
      <c r="AP249">
        <v>529549</v>
      </c>
      <c r="AQ249">
        <v>6090931</v>
      </c>
      <c r="AR249" t="s">
        <v>758</v>
      </c>
      <c r="AS249" t="s">
        <v>762</v>
      </c>
      <c r="AT249">
        <v>1.5033000000000001</v>
      </c>
      <c r="AU249" t="s">
        <v>763</v>
      </c>
      <c r="AV249">
        <v>0.14249999999999999</v>
      </c>
      <c r="AW249" t="s">
        <v>763</v>
      </c>
      <c r="AX249">
        <v>89.656899999999993</v>
      </c>
      <c r="AY249" t="s">
        <v>753</v>
      </c>
      <c r="AZ249">
        <v>0</v>
      </c>
      <c r="BA249" t="s">
        <v>753</v>
      </c>
      <c r="BB249" t="s">
        <v>753</v>
      </c>
      <c r="BC249" t="s">
        <v>753</v>
      </c>
      <c r="BD249" t="s">
        <v>753</v>
      </c>
    </row>
    <row r="250" spans="1:56" x14ac:dyDescent="0.25">
      <c r="A250" t="s">
        <v>2061</v>
      </c>
      <c r="B250">
        <v>7181</v>
      </c>
      <c r="C250">
        <v>4</v>
      </c>
      <c r="D250" t="s">
        <v>1692</v>
      </c>
      <c r="E250">
        <v>580</v>
      </c>
      <c r="F250">
        <v>1.2</v>
      </c>
      <c r="G250">
        <v>5</v>
      </c>
      <c r="H250">
        <v>1.29</v>
      </c>
      <c r="I250">
        <v>3</v>
      </c>
      <c r="J250" t="s">
        <v>753</v>
      </c>
      <c r="K250" t="s">
        <v>787</v>
      </c>
      <c r="L250" t="s">
        <v>787</v>
      </c>
      <c r="M250" t="s">
        <v>738</v>
      </c>
      <c r="N250" t="s">
        <v>787</v>
      </c>
      <c r="O250" t="s">
        <v>2352</v>
      </c>
      <c r="P250" t="s">
        <v>753</v>
      </c>
      <c r="Q250" t="s">
        <v>760</v>
      </c>
      <c r="R250" t="s">
        <v>753</v>
      </c>
      <c r="S250" t="s">
        <v>760</v>
      </c>
      <c r="T250" t="s">
        <v>753</v>
      </c>
      <c r="U250">
        <v>0</v>
      </c>
      <c r="V250" t="s">
        <v>753</v>
      </c>
      <c r="W250" t="s">
        <v>787</v>
      </c>
      <c r="X250">
        <v>0</v>
      </c>
      <c r="Y250" t="s">
        <v>753</v>
      </c>
      <c r="Z250">
        <v>0</v>
      </c>
      <c r="AA250" t="s">
        <v>753</v>
      </c>
      <c r="AB250">
        <v>0</v>
      </c>
      <c r="AC250">
        <v>2.1299999999999999E-2</v>
      </c>
      <c r="AD250">
        <v>287.96050000000002</v>
      </c>
      <c r="AE250" t="s">
        <v>1477</v>
      </c>
      <c r="AF250">
        <v>3160</v>
      </c>
      <c r="AG250">
        <v>95</v>
      </c>
      <c r="AH250">
        <v>84</v>
      </c>
      <c r="AI250">
        <v>58</v>
      </c>
      <c r="AJ250" t="s">
        <v>2062</v>
      </c>
      <c r="AK250">
        <v>4200172</v>
      </c>
      <c r="AL250">
        <v>42001036</v>
      </c>
      <c r="AM250">
        <v>42000230</v>
      </c>
      <c r="AN250">
        <v>529590</v>
      </c>
      <c r="AO250">
        <v>6091338</v>
      </c>
      <c r="AP250">
        <v>529590</v>
      </c>
      <c r="AQ250">
        <v>6091338</v>
      </c>
      <c r="AR250" t="s">
        <v>758</v>
      </c>
      <c r="AS250" t="s">
        <v>762</v>
      </c>
      <c r="AT250">
        <v>1.4737</v>
      </c>
      <c r="AU250" t="s">
        <v>763</v>
      </c>
      <c r="AV250">
        <v>0.1028</v>
      </c>
      <c r="AW250" t="s">
        <v>763</v>
      </c>
      <c r="AX250">
        <v>92.124300000000005</v>
      </c>
      <c r="AY250" t="s">
        <v>753</v>
      </c>
      <c r="AZ250">
        <v>0</v>
      </c>
      <c r="BA250" t="s">
        <v>753</v>
      </c>
      <c r="BB250" t="s">
        <v>753</v>
      </c>
      <c r="BC250" t="s">
        <v>753</v>
      </c>
      <c r="BD250" t="s">
        <v>753</v>
      </c>
    </row>
    <row r="251" spans="1:56" x14ac:dyDescent="0.25">
      <c r="A251" t="s">
        <v>2047</v>
      </c>
      <c r="B251">
        <v>7058</v>
      </c>
      <c r="C251">
        <v>4</v>
      </c>
      <c r="D251" t="s">
        <v>1692</v>
      </c>
      <c r="E251">
        <v>580</v>
      </c>
      <c r="F251">
        <v>1.7</v>
      </c>
      <c r="G251">
        <v>5</v>
      </c>
      <c r="H251">
        <v>0.88</v>
      </c>
      <c r="I251">
        <v>1.95</v>
      </c>
      <c r="J251" t="s">
        <v>753</v>
      </c>
      <c r="K251" t="s">
        <v>760</v>
      </c>
      <c r="L251" t="s">
        <v>760</v>
      </c>
      <c r="M251" t="s">
        <v>738</v>
      </c>
      <c r="N251" t="s">
        <v>760</v>
      </c>
      <c r="O251" t="s">
        <v>2352</v>
      </c>
      <c r="P251" t="s">
        <v>753</v>
      </c>
      <c r="Q251" t="s">
        <v>762</v>
      </c>
      <c r="R251" t="s">
        <v>753</v>
      </c>
      <c r="S251" t="s">
        <v>762</v>
      </c>
      <c r="T251" t="s">
        <v>753</v>
      </c>
      <c r="U251">
        <v>0</v>
      </c>
      <c r="V251" t="s">
        <v>753</v>
      </c>
      <c r="W251" t="s">
        <v>760</v>
      </c>
      <c r="X251">
        <v>0</v>
      </c>
      <c r="Y251" t="s">
        <v>753</v>
      </c>
      <c r="Z251">
        <v>0</v>
      </c>
      <c r="AA251" t="s">
        <v>753</v>
      </c>
      <c r="AB251">
        <v>0</v>
      </c>
      <c r="AC251">
        <v>3.9800000000000002E-2</v>
      </c>
      <c r="AD251">
        <v>158.2895</v>
      </c>
      <c r="AE251" t="s">
        <v>1477</v>
      </c>
      <c r="AF251">
        <v>3160</v>
      </c>
      <c r="AG251">
        <v>95</v>
      </c>
      <c r="AH251">
        <v>84</v>
      </c>
      <c r="AI251">
        <v>58</v>
      </c>
      <c r="AJ251" t="s">
        <v>2048</v>
      </c>
      <c r="AK251">
        <v>4200142</v>
      </c>
      <c r="AL251">
        <v>42000947</v>
      </c>
      <c r="AM251">
        <v>42000200</v>
      </c>
      <c r="AN251">
        <v>525306</v>
      </c>
      <c r="AO251">
        <v>6091803</v>
      </c>
      <c r="AP251">
        <v>525296</v>
      </c>
      <c r="AQ251">
        <v>6091830</v>
      </c>
      <c r="AR251" t="s">
        <v>758</v>
      </c>
      <c r="AS251" t="s">
        <v>755</v>
      </c>
      <c r="AT251">
        <v>0.96750000000000003</v>
      </c>
      <c r="AU251" t="s">
        <v>763</v>
      </c>
      <c r="AV251">
        <v>4.2599999999999999E-2</v>
      </c>
      <c r="AW251" t="s">
        <v>763</v>
      </c>
      <c r="AX251">
        <v>75.578100000000006</v>
      </c>
      <c r="AY251" t="s">
        <v>753</v>
      </c>
      <c r="AZ251">
        <v>0</v>
      </c>
      <c r="BA251" t="s">
        <v>753</v>
      </c>
      <c r="BB251" t="s">
        <v>753</v>
      </c>
      <c r="BC251" t="s">
        <v>753</v>
      </c>
      <c r="BD251" t="s">
        <v>753</v>
      </c>
    </row>
    <row r="252" spans="1:56" x14ac:dyDescent="0.25">
      <c r="A252" t="s">
        <v>2051</v>
      </c>
      <c r="B252">
        <v>7078</v>
      </c>
      <c r="C252">
        <v>4</v>
      </c>
      <c r="D252" t="s">
        <v>1692</v>
      </c>
      <c r="E252">
        <v>580</v>
      </c>
      <c r="F252">
        <v>2.1</v>
      </c>
      <c r="G252">
        <v>5</v>
      </c>
      <c r="H252">
        <v>0.69</v>
      </c>
      <c r="I252">
        <v>1.5</v>
      </c>
      <c r="J252" t="s">
        <v>753</v>
      </c>
      <c r="K252" t="s">
        <v>760</v>
      </c>
      <c r="L252" t="s">
        <v>760</v>
      </c>
      <c r="M252" t="s">
        <v>738</v>
      </c>
      <c r="N252" t="s">
        <v>760</v>
      </c>
      <c r="O252" t="s">
        <v>2352</v>
      </c>
      <c r="P252" t="s">
        <v>753</v>
      </c>
      <c r="Q252" t="s">
        <v>760</v>
      </c>
      <c r="R252" t="s">
        <v>753</v>
      </c>
      <c r="S252" t="s">
        <v>760</v>
      </c>
      <c r="T252" t="s">
        <v>753</v>
      </c>
      <c r="U252">
        <v>0</v>
      </c>
      <c r="V252" t="s">
        <v>753</v>
      </c>
      <c r="W252" t="s">
        <v>760</v>
      </c>
      <c r="X252">
        <v>0</v>
      </c>
      <c r="Y252" t="s">
        <v>753</v>
      </c>
      <c r="Z252">
        <v>0</v>
      </c>
      <c r="AA252" t="s">
        <v>753</v>
      </c>
      <c r="AB252">
        <v>0</v>
      </c>
      <c r="AC252">
        <v>8.5699999999999998E-2</v>
      </c>
      <c r="AD252">
        <v>283.81580000000002</v>
      </c>
      <c r="AE252" t="s">
        <v>1477</v>
      </c>
      <c r="AF252">
        <v>3160</v>
      </c>
      <c r="AG252">
        <v>95</v>
      </c>
      <c r="AH252">
        <v>84</v>
      </c>
      <c r="AI252">
        <v>58</v>
      </c>
      <c r="AJ252" t="s">
        <v>2052</v>
      </c>
      <c r="AK252">
        <v>4200158</v>
      </c>
      <c r="AL252">
        <v>42001041</v>
      </c>
      <c r="AM252">
        <v>42000216</v>
      </c>
      <c r="AN252">
        <v>526189</v>
      </c>
      <c r="AO252">
        <v>6089516</v>
      </c>
      <c r="AP252">
        <v>526189</v>
      </c>
      <c r="AQ252">
        <v>6089516</v>
      </c>
      <c r="AR252" t="s">
        <v>758</v>
      </c>
      <c r="AS252" t="s">
        <v>755</v>
      </c>
      <c r="AT252">
        <v>1.4770000000000001</v>
      </c>
      <c r="AU252" t="s">
        <v>763</v>
      </c>
      <c r="AV252">
        <v>5.1999999999999998E-2</v>
      </c>
      <c r="AW252" t="s">
        <v>763</v>
      </c>
      <c r="AX252">
        <v>81.821700000000007</v>
      </c>
      <c r="AY252" t="s">
        <v>753</v>
      </c>
      <c r="AZ252">
        <v>0</v>
      </c>
      <c r="BA252" t="s">
        <v>753</v>
      </c>
      <c r="BB252" t="s">
        <v>753</v>
      </c>
      <c r="BC252" t="s">
        <v>753</v>
      </c>
      <c r="BD252" t="s">
        <v>753</v>
      </c>
    </row>
    <row r="253" spans="1:56" x14ac:dyDescent="0.25">
      <c r="A253" t="s">
        <v>2049</v>
      </c>
      <c r="B253">
        <v>7059</v>
      </c>
      <c r="C253">
        <v>4</v>
      </c>
      <c r="D253" t="s">
        <v>1692</v>
      </c>
      <c r="E253">
        <v>580</v>
      </c>
      <c r="F253">
        <v>2.2000000000000002</v>
      </c>
      <c r="G253">
        <v>5</v>
      </c>
      <c r="H253">
        <v>0.68</v>
      </c>
      <c r="I253">
        <v>2.5</v>
      </c>
      <c r="J253" t="s">
        <v>753</v>
      </c>
      <c r="K253" t="s">
        <v>787</v>
      </c>
      <c r="L253" t="s">
        <v>787</v>
      </c>
      <c r="M253" t="s">
        <v>738</v>
      </c>
      <c r="N253" t="s">
        <v>787</v>
      </c>
      <c r="O253" t="s">
        <v>2352</v>
      </c>
      <c r="P253" t="s">
        <v>753</v>
      </c>
      <c r="Q253" t="s">
        <v>753</v>
      </c>
      <c r="R253" t="s">
        <v>753</v>
      </c>
      <c r="S253" t="s">
        <v>753</v>
      </c>
      <c r="T253" t="s">
        <v>753</v>
      </c>
      <c r="U253">
        <v>0</v>
      </c>
      <c r="V253" t="s">
        <v>753</v>
      </c>
      <c r="W253" t="s">
        <v>787</v>
      </c>
      <c r="X253">
        <v>0</v>
      </c>
      <c r="Y253" t="s">
        <v>753</v>
      </c>
      <c r="Z253">
        <v>0</v>
      </c>
      <c r="AA253" t="s">
        <v>753</v>
      </c>
      <c r="AB253">
        <v>0</v>
      </c>
      <c r="AC253">
        <v>6.25E-2</v>
      </c>
      <c r="AD253">
        <v>311.05259999999998</v>
      </c>
      <c r="AE253" t="s">
        <v>1477</v>
      </c>
      <c r="AF253">
        <v>3160</v>
      </c>
      <c r="AG253">
        <v>95</v>
      </c>
      <c r="AH253">
        <v>84</v>
      </c>
      <c r="AI253">
        <v>58</v>
      </c>
      <c r="AJ253" t="s">
        <v>2050</v>
      </c>
      <c r="AK253">
        <v>4200143</v>
      </c>
      <c r="AL253">
        <v>42000948</v>
      </c>
      <c r="AM253">
        <v>42000201</v>
      </c>
      <c r="AN253">
        <v>525435</v>
      </c>
      <c r="AO253">
        <v>6091884</v>
      </c>
      <c r="AP253">
        <v>525505</v>
      </c>
      <c r="AQ253">
        <v>6091874</v>
      </c>
      <c r="AR253" t="s">
        <v>758</v>
      </c>
      <c r="AS253" t="s">
        <v>762</v>
      </c>
      <c r="AT253">
        <v>1.7076</v>
      </c>
      <c r="AU253" t="s">
        <v>763</v>
      </c>
      <c r="AV253">
        <v>0.17799999999999999</v>
      </c>
      <c r="AW253" t="s">
        <v>763</v>
      </c>
      <c r="AX253">
        <v>66.428100000000001</v>
      </c>
      <c r="AY253" t="s">
        <v>753</v>
      </c>
      <c r="AZ253">
        <v>0</v>
      </c>
      <c r="BA253" t="s">
        <v>753</v>
      </c>
      <c r="BB253" t="s">
        <v>753</v>
      </c>
      <c r="BC253" t="s">
        <v>753</v>
      </c>
      <c r="BD253" t="s">
        <v>753</v>
      </c>
    </row>
    <row r="254" spans="1:56" x14ac:dyDescent="0.25">
      <c r="A254" t="s">
        <v>2057</v>
      </c>
      <c r="B254">
        <v>7132</v>
      </c>
      <c r="C254">
        <v>4</v>
      </c>
      <c r="D254" t="s">
        <v>1692</v>
      </c>
      <c r="E254">
        <v>580</v>
      </c>
      <c r="F254">
        <v>2.6</v>
      </c>
      <c r="G254">
        <v>13</v>
      </c>
      <c r="H254">
        <v>0.85</v>
      </c>
      <c r="I254">
        <v>1.6</v>
      </c>
      <c r="J254" t="s">
        <v>753</v>
      </c>
      <c r="K254" t="s">
        <v>760</v>
      </c>
      <c r="L254" t="s">
        <v>760</v>
      </c>
      <c r="M254" t="s">
        <v>738</v>
      </c>
      <c r="N254" t="s">
        <v>753</v>
      </c>
      <c r="O254" t="s">
        <v>2352</v>
      </c>
      <c r="P254" t="s">
        <v>753</v>
      </c>
      <c r="Q254" t="s">
        <v>760</v>
      </c>
      <c r="R254" t="s">
        <v>753</v>
      </c>
      <c r="S254" t="s">
        <v>760</v>
      </c>
      <c r="T254" t="s">
        <v>753</v>
      </c>
      <c r="U254">
        <v>0</v>
      </c>
      <c r="V254" t="s">
        <v>753</v>
      </c>
      <c r="W254" t="s">
        <v>753</v>
      </c>
      <c r="X254">
        <v>0</v>
      </c>
      <c r="Y254" t="s">
        <v>753</v>
      </c>
      <c r="Z254">
        <v>0</v>
      </c>
      <c r="AA254" t="s">
        <v>753</v>
      </c>
      <c r="AB254">
        <v>0</v>
      </c>
      <c r="AC254">
        <v>0.24079999999999999</v>
      </c>
      <c r="AD254">
        <v>151.97370000000001</v>
      </c>
      <c r="AE254" t="s">
        <v>1477</v>
      </c>
      <c r="AF254">
        <v>3160</v>
      </c>
      <c r="AG254">
        <v>95</v>
      </c>
      <c r="AH254">
        <v>84</v>
      </c>
      <c r="AI254">
        <v>58</v>
      </c>
      <c r="AJ254" t="s">
        <v>2058</v>
      </c>
      <c r="AK254">
        <v>4200164</v>
      </c>
      <c r="AL254">
        <v>42000953</v>
      </c>
      <c r="AM254">
        <v>42000222</v>
      </c>
      <c r="AN254">
        <v>527926</v>
      </c>
      <c r="AO254">
        <v>6092233</v>
      </c>
      <c r="AP254">
        <v>527921</v>
      </c>
      <c r="AQ254">
        <v>6092213</v>
      </c>
      <c r="AR254" t="s">
        <v>758</v>
      </c>
      <c r="AS254" t="s">
        <v>753</v>
      </c>
      <c r="AT254">
        <v>1.4549000000000001</v>
      </c>
      <c r="AU254" t="s">
        <v>753</v>
      </c>
      <c r="AV254">
        <v>0.1099</v>
      </c>
      <c r="AW254" t="s">
        <v>755</v>
      </c>
      <c r="AX254">
        <v>85.523399999999995</v>
      </c>
      <c r="AY254" t="s">
        <v>753</v>
      </c>
      <c r="AZ254">
        <v>0</v>
      </c>
      <c r="BA254" t="s">
        <v>753</v>
      </c>
      <c r="BB254" t="s">
        <v>753</v>
      </c>
      <c r="BC254" t="s">
        <v>753</v>
      </c>
      <c r="BD254" t="s">
        <v>753</v>
      </c>
    </row>
    <row r="255" spans="1:56" x14ac:dyDescent="0.25">
      <c r="A255" t="s">
        <v>2065</v>
      </c>
      <c r="B255">
        <v>7220</v>
      </c>
      <c r="C255">
        <v>1</v>
      </c>
      <c r="D255" t="s">
        <v>863</v>
      </c>
      <c r="E255">
        <v>621</v>
      </c>
      <c r="F255">
        <v>1.7</v>
      </c>
      <c r="G255">
        <v>11</v>
      </c>
      <c r="H255">
        <v>1.49</v>
      </c>
      <c r="I255">
        <v>3.1</v>
      </c>
      <c r="J255" t="s">
        <v>753</v>
      </c>
      <c r="K255" t="s">
        <v>760</v>
      </c>
      <c r="L255" t="s">
        <v>760</v>
      </c>
      <c r="M255" t="s">
        <v>738</v>
      </c>
      <c r="N255" t="s">
        <v>760</v>
      </c>
      <c r="O255" t="s">
        <v>2352</v>
      </c>
      <c r="P255" t="s">
        <v>753</v>
      </c>
      <c r="Q255">
        <v>0</v>
      </c>
      <c r="R255" t="s">
        <v>753</v>
      </c>
      <c r="S255">
        <v>0</v>
      </c>
      <c r="T255" t="s">
        <v>753</v>
      </c>
      <c r="U255">
        <v>0</v>
      </c>
      <c r="V255" t="s">
        <v>753</v>
      </c>
      <c r="W255" t="s">
        <v>760</v>
      </c>
      <c r="X255">
        <v>0</v>
      </c>
      <c r="Y255" t="s">
        <v>753</v>
      </c>
      <c r="Z255">
        <v>0</v>
      </c>
      <c r="AA255" t="s">
        <v>753</v>
      </c>
      <c r="AB255">
        <v>0</v>
      </c>
      <c r="AC255">
        <v>3.6355</v>
      </c>
      <c r="AD255">
        <v>20.884899999999998</v>
      </c>
      <c r="AE255">
        <v>6.5716000000000001</v>
      </c>
      <c r="AF255">
        <v>1150</v>
      </c>
      <c r="AG255">
        <v>112</v>
      </c>
      <c r="AH255">
        <v>96</v>
      </c>
      <c r="AI255">
        <v>47</v>
      </c>
      <c r="AJ255" t="s">
        <v>2066</v>
      </c>
      <c r="AK255">
        <v>3700083</v>
      </c>
      <c r="AL255">
        <v>37000734</v>
      </c>
      <c r="AM255">
        <v>37000174</v>
      </c>
      <c r="AN255">
        <v>536765</v>
      </c>
      <c r="AO255">
        <v>6136686</v>
      </c>
      <c r="AP255">
        <v>99</v>
      </c>
      <c r="AQ255">
        <v>99</v>
      </c>
      <c r="AR255" t="s">
        <v>758</v>
      </c>
      <c r="AS255" t="s">
        <v>755</v>
      </c>
      <c r="AT255">
        <v>1.1372</v>
      </c>
      <c r="AU255" t="s">
        <v>755</v>
      </c>
      <c r="AV255">
        <v>0.14230000000000001</v>
      </c>
      <c r="AW255" t="s">
        <v>753</v>
      </c>
      <c r="AX255">
        <v>90.931899999999999</v>
      </c>
      <c r="AY255" t="s">
        <v>753</v>
      </c>
      <c r="AZ255">
        <v>0</v>
      </c>
      <c r="BA255" t="s">
        <v>753</v>
      </c>
      <c r="BB255" t="s">
        <v>753</v>
      </c>
      <c r="BC255" t="s">
        <v>753</v>
      </c>
      <c r="BD255" t="s">
        <v>753</v>
      </c>
    </row>
    <row r="256" spans="1:56" x14ac:dyDescent="0.25">
      <c r="A256" t="s">
        <v>2077</v>
      </c>
      <c r="B256">
        <v>11101</v>
      </c>
      <c r="C256">
        <v>1</v>
      </c>
      <c r="D256" t="s">
        <v>863</v>
      </c>
      <c r="E256">
        <v>510</v>
      </c>
      <c r="F256">
        <v>1.3</v>
      </c>
      <c r="G256">
        <v>15</v>
      </c>
      <c r="H256">
        <v>0.25</v>
      </c>
      <c r="I256">
        <v>0.5</v>
      </c>
      <c r="J256" t="s">
        <v>753</v>
      </c>
      <c r="K256" t="s">
        <v>760</v>
      </c>
      <c r="L256" t="s">
        <v>760</v>
      </c>
      <c r="M256" t="s">
        <v>738</v>
      </c>
      <c r="N256" t="s">
        <v>760</v>
      </c>
      <c r="O256" t="s">
        <v>2352</v>
      </c>
      <c r="P256" t="s">
        <v>753</v>
      </c>
      <c r="Q256">
        <v>0</v>
      </c>
      <c r="R256" t="s">
        <v>753</v>
      </c>
      <c r="S256">
        <v>0</v>
      </c>
      <c r="T256" t="s">
        <v>753</v>
      </c>
      <c r="U256">
        <v>0</v>
      </c>
      <c r="V256" t="s">
        <v>753</v>
      </c>
      <c r="W256" t="s">
        <v>760</v>
      </c>
      <c r="X256">
        <v>0</v>
      </c>
      <c r="Y256" t="s">
        <v>753</v>
      </c>
      <c r="Z256">
        <v>0</v>
      </c>
      <c r="AA256" t="s">
        <v>753</v>
      </c>
      <c r="AB256">
        <v>0</v>
      </c>
      <c r="AC256">
        <v>4.3615000000000004</v>
      </c>
      <c r="AD256">
        <v>76.108500000000006</v>
      </c>
      <c r="AE256">
        <v>14.331899999999999</v>
      </c>
      <c r="AF256">
        <v>1150</v>
      </c>
      <c r="AG256">
        <v>112</v>
      </c>
      <c r="AH256">
        <v>96</v>
      </c>
      <c r="AI256">
        <v>47</v>
      </c>
      <c r="AJ256" t="s">
        <v>2078</v>
      </c>
      <c r="AK256">
        <v>3700149</v>
      </c>
      <c r="AL256">
        <v>37000733</v>
      </c>
      <c r="AM256">
        <v>37000732</v>
      </c>
      <c r="AN256">
        <v>546709</v>
      </c>
      <c r="AO256">
        <v>6123409</v>
      </c>
      <c r="AP256">
        <v>546709</v>
      </c>
      <c r="AQ256">
        <v>6123409</v>
      </c>
      <c r="AR256" t="s">
        <v>1744</v>
      </c>
      <c r="AS256">
        <v>0</v>
      </c>
      <c r="AT256">
        <v>3.0398000000000001</v>
      </c>
      <c r="AU256" t="s">
        <v>763</v>
      </c>
      <c r="AV256">
        <v>0.47089999999999999</v>
      </c>
      <c r="AW256" t="s">
        <v>763</v>
      </c>
      <c r="AX256">
        <v>97.823999999999998</v>
      </c>
      <c r="AY256" t="s">
        <v>753</v>
      </c>
      <c r="AZ256">
        <v>0</v>
      </c>
      <c r="BA256" t="s">
        <v>753</v>
      </c>
      <c r="BB256" t="s">
        <v>753</v>
      </c>
      <c r="BC256" t="s">
        <v>753</v>
      </c>
      <c r="BD256" t="s">
        <v>753</v>
      </c>
    </row>
    <row r="257" spans="1:56" x14ac:dyDescent="0.25">
      <c r="A257" t="s">
        <v>2055</v>
      </c>
      <c r="B257">
        <v>7124</v>
      </c>
      <c r="C257">
        <v>1</v>
      </c>
      <c r="D257" t="s">
        <v>863</v>
      </c>
      <c r="E257">
        <v>510</v>
      </c>
      <c r="F257">
        <v>1.2</v>
      </c>
      <c r="G257">
        <v>15</v>
      </c>
      <c r="H257">
        <v>0.25</v>
      </c>
      <c r="I257">
        <v>0.5</v>
      </c>
      <c r="J257" t="s">
        <v>753</v>
      </c>
      <c r="K257" t="s">
        <v>760</v>
      </c>
      <c r="L257" t="s">
        <v>760</v>
      </c>
      <c r="M257" t="s">
        <v>738</v>
      </c>
      <c r="N257" t="s">
        <v>760</v>
      </c>
      <c r="O257" t="s">
        <v>2352</v>
      </c>
      <c r="P257" t="s">
        <v>753</v>
      </c>
      <c r="Q257">
        <v>0</v>
      </c>
      <c r="R257" t="s">
        <v>753</v>
      </c>
      <c r="S257">
        <v>0</v>
      </c>
      <c r="T257" t="s">
        <v>753</v>
      </c>
      <c r="U257">
        <v>0</v>
      </c>
      <c r="V257" t="s">
        <v>753</v>
      </c>
      <c r="W257" t="s">
        <v>760</v>
      </c>
      <c r="X257">
        <v>0</v>
      </c>
      <c r="Y257" t="s">
        <v>753</v>
      </c>
      <c r="Z257">
        <v>0</v>
      </c>
      <c r="AA257" t="s">
        <v>753</v>
      </c>
      <c r="AB257">
        <v>0</v>
      </c>
      <c r="AC257">
        <v>3.6457000000000002</v>
      </c>
      <c r="AD257">
        <v>86.953999999999994</v>
      </c>
      <c r="AE257">
        <v>5.8487</v>
      </c>
      <c r="AF257">
        <v>3140</v>
      </c>
      <c r="AG257">
        <v>112</v>
      </c>
      <c r="AH257">
        <v>96</v>
      </c>
      <c r="AI257">
        <v>47</v>
      </c>
      <c r="AJ257" t="s">
        <v>2056</v>
      </c>
      <c r="AK257">
        <v>3700146</v>
      </c>
      <c r="AL257">
        <v>37000727</v>
      </c>
      <c r="AM257">
        <v>37000726</v>
      </c>
      <c r="AN257">
        <v>547594</v>
      </c>
      <c r="AO257">
        <v>6125459</v>
      </c>
      <c r="AP257">
        <v>99</v>
      </c>
      <c r="AQ257">
        <v>99</v>
      </c>
      <c r="AR257" t="s">
        <v>758</v>
      </c>
      <c r="AS257" t="s">
        <v>762</v>
      </c>
      <c r="AT257">
        <v>3.4910999999999999</v>
      </c>
      <c r="AU257" t="s">
        <v>763</v>
      </c>
      <c r="AV257">
        <v>0.16889999999999999</v>
      </c>
      <c r="AW257" t="s">
        <v>753</v>
      </c>
      <c r="AX257">
        <v>99.012200000000007</v>
      </c>
      <c r="AY257" t="s">
        <v>753</v>
      </c>
      <c r="AZ257">
        <v>0</v>
      </c>
      <c r="BA257" t="s">
        <v>753</v>
      </c>
      <c r="BB257" t="s">
        <v>753</v>
      </c>
      <c r="BC257" t="s">
        <v>753</v>
      </c>
      <c r="BD257" t="s">
        <v>753</v>
      </c>
    </row>
    <row r="258" spans="1:56" x14ac:dyDescent="0.25">
      <c r="A258" t="s">
        <v>2079</v>
      </c>
      <c r="B258">
        <v>11102</v>
      </c>
      <c r="C258">
        <v>1</v>
      </c>
      <c r="D258" t="s">
        <v>863</v>
      </c>
      <c r="E258">
        <v>510</v>
      </c>
      <c r="F258">
        <v>1.4</v>
      </c>
      <c r="G258">
        <v>15</v>
      </c>
      <c r="H258">
        <v>0.25</v>
      </c>
      <c r="I258">
        <v>0.5</v>
      </c>
      <c r="J258" t="s">
        <v>753</v>
      </c>
      <c r="K258" t="s">
        <v>762</v>
      </c>
      <c r="L258" t="s">
        <v>762</v>
      </c>
      <c r="M258" t="s">
        <v>738</v>
      </c>
      <c r="N258" t="s">
        <v>753</v>
      </c>
      <c r="O258" t="s">
        <v>2352</v>
      </c>
      <c r="P258" t="s">
        <v>753</v>
      </c>
      <c r="Q258">
        <v>0</v>
      </c>
      <c r="R258" t="s">
        <v>753</v>
      </c>
      <c r="S258">
        <v>0</v>
      </c>
      <c r="T258" t="s">
        <v>753</v>
      </c>
      <c r="U258">
        <v>0</v>
      </c>
      <c r="V258" t="s">
        <v>753</v>
      </c>
      <c r="W258" t="s">
        <v>753</v>
      </c>
      <c r="X258">
        <v>0</v>
      </c>
      <c r="Y258" t="s">
        <v>753</v>
      </c>
      <c r="Z258">
        <v>0</v>
      </c>
      <c r="AA258" t="s">
        <v>753</v>
      </c>
      <c r="AB258">
        <v>0</v>
      </c>
      <c r="AC258">
        <v>4.2609000000000004</v>
      </c>
      <c r="AD258">
        <v>91.549300000000002</v>
      </c>
      <c r="AE258">
        <v>18.5655</v>
      </c>
      <c r="AF258">
        <v>1150</v>
      </c>
      <c r="AG258">
        <v>112</v>
      </c>
      <c r="AH258">
        <v>96</v>
      </c>
      <c r="AI258">
        <v>47</v>
      </c>
      <c r="AJ258" t="s">
        <v>2080</v>
      </c>
      <c r="AK258">
        <v>3700145</v>
      </c>
      <c r="AL258">
        <v>37000725</v>
      </c>
      <c r="AM258">
        <v>37000724</v>
      </c>
      <c r="AN258">
        <v>546887</v>
      </c>
      <c r="AO258">
        <v>6122997</v>
      </c>
      <c r="AP258">
        <v>99</v>
      </c>
      <c r="AQ258">
        <v>99</v>
      </c>
      <c r="AR258" t="s">
        <v>1744</v>
      </c>
      <c r="AS258">
        <v>0</v>
      </c>
      <c r="AT258">
        <v>3.077</v>
      </c>
      <c r="AU258" t="s">
        <v>763</v>
      </c>
      <c r="AV258">
        <v>0.61560000000000004</v>
      </c>
      <c r="AW258" t="s">
        <v>763</v>
      </c>
      <c r="AX258">
        <v>97.718400000000003</v>
      </c>
      <c r="AY258" t="s">
        <v>753</v>
      </c>
      <c r="AZ258">
        <v>0</v>
      </c>
      <c r="BA258" t="s">
        <v>753</v>
      </c>
      <c r="BB258" t="s">
        <v>753</v>
      </c>
      <c r="BC258" t="s">
        <v>753</v>
      </c>
      <c r="BD258" t="s">
        <v>753</v>
      </c>
    </row>
    <row r="259" spans="1:56" x14ac:dyDescent="0.25">
      <c r="A259" t="s">
        <v>36</v>
      </c>
      <c r="B259">
        <v>115</v>
      </c>
      <c r="C259">
        <v>1</v>
      </c>
      <c r="D259" t="s">
        <v>863</v>
      </c>
      <c r="E259">
        <v>510</v>
      </c>
      <c r="F259">
        <v>269.8</v>
      </c>
      <c r="G259">
        <v>9</v>
      </c>
      <c r="H259">
        <v>1.97</v>
      </c>
      <c r="I259">
        <v>3</v>
      </c>
      <c r="J259" t="s">
        <v>753</v>
      </c>
      <c r="K259" t="s">
        <v>787</v>
      </c>
      <c r="L259" t="s">
        <v>787</v>
      </c>
      <c r="M259" t="s">
        <v>738</v>
      </c>
      <c r="N259" t="s">
        <v>787</v>
      </c>
      <c r="O259" t="s">
        <v>2352</v>
      </c>
      <c r="P259" t="s">
        <v>753</v>
      </c>
      <c r="Q259" t="s">
        <v>787</v>
      </c>
      <c r="R259" t="s">
        <v>753</v>
      </c>
      <c r="S259" t="s">
        <v>787</v>
      </c>
      <c r="T259" t="s">
        <v>753</v>
      </c>
      <c r="U259">
        <v>0</v>
      </c>
      <c r="V259" t="s">
        <v>753</v>
      </c>
      <c r="W259" t="s">
        <v>787</v>
      </c>
      <c r="X259">
        <v>0</v>
      </c>
      <c r="Y259" t="s">
        <v>753</v>
      </c>
      <c r="Z259">
        <v>0</v>
      </c>
      <c r="AA259" t="s">
        <v>753</v>
      </c>
      <c r="AB259" t="s">
        <v>764</v>
      </c>
      <c r="AC259">
        <v>2.6766000000000001</v>
      </c>
      <c r="AD259">
        <v>20.378299999999999</v>
      </c>
      <c r="AE259" t="s">
        <v>1477</v>
      </c>
      <c r="AF259">
        <v>3150</v>
      </c>
      <c r="AG259">
        <v>92</v>
      </c>
      <c r="AH259">
        <v>81</v>
      </c>
      <c r="AI259">
        <v>59</v>
      </c>
      <c r="AJ259" t="s">
        <v>882</v>
      </c>
      <c r="AK259">
        <v>3700013</v>
      </c>
      <c r="AL259">
        <v>37000052</v>
      </c>
      <c r="AM259">
        <v>37000040</v>
      </c>
      <c r="AN259">
        <v>527839</v>
      </c>
      <c r="AO259">
        <v>6121117</v>
      </c>
      <c r="AP259">
        <v>527756</v>
      </c>
      <c r="AQ259">
        <v>6121116</v>
      </c>
      <c r="AR259" t="s">
        <v>758</v>
      </c>
      <c r="AS259" t="s">
        <v>762</v>
      </c>
      <c r="AT259">
        <v>1.1366000000000001</v>
      </c>
      <c r="AU259" t="s">
        <v>753</v>
      </c>
      <c r="AV259">
        <v>0.1661</v>
      </c>
      <c r="AW259" t="s">
        <v>763</v>
      </c>
      <c r="AX259">
        <v>101.0331</v>
      </c>
      <c r="AY259" t="s">
        <v>753</v>
      </c>
      <c r="AZ259" t="s">
        <v>790</v>
      </c>
      <c r="BA259" t="s">
        <v>753</v>
      </c>
      <c r="BB259" t="s">
        <v>753</v>
      </c>
      <c r="BC259" t="s">
        <v>753</v>
      </c>
      <c r="BD259" t="s">
        <v>753</v>
      </c>
    </row>
    <row r="260" spans="1:56" x14ac:dyDescent="0.25">
      <c r="A260" t="s">
        <v>194</v>
      </c>
      <c r="B260">
        <v>470</v>
      </c>
      <c r="C260">
        <v>1</v>
      </c>
      <c r="D260" t="s">
        <v>975</v>
      </c>
      <c r="E260">
        <v>791</v>
      </c>
      <c r="F260">
        <v>342.5</v>
      </c>
      <c r="G260">
        <v>10</v>
      </c>
      <c r="H260">
        <v>13.19</v>
      </c>
      <c r="I260">
        <v>30.9</v>
      </c>
      <c r="J260" t="s">
        <v>753</v>
      </c>
      <c r="K260" t="s">
        <v>762</v>
      </c>
      <c r="L260" t="s">
        <v>762</v>
      </c>
      <c r="M260" t="s">
        <v>738</v>
      </c>
      <c r="N260" t="s">
        <v>753</v>
      </c>
      <c r="O260" t="s">
        <v>755</v>
      </c>
      <c r="P260" t="s">
        <v>753</v>
      </c>
      <c r="Q260" t="s">
        <v>755</v>
      </c>
      <c r="R260" t="s">
        <v>753</v>
      </c>
      <c r="S260" t="s">
        <v>755</v>
      </c>
      <c r="T260" t="s">
        <v>753</v>
      </c>
      <c r="U260" t="s">
        <v>762</v>
      </c>
      <c r="V260" t="s">
        <v>753</v>
      </c>
      <c r="W260" t="s">
        <v>762</v>
      </c>
      <c r="X260">
        <v>0</v>
      </c>
      <c r="Y260" t="s">
        <v>753</v>
      </c>
      <c r="Z260" t="s">
        <v>762</v>
      </c>
      <c r="AA260" t="s">
        <v>753</v>
      </c>
      <c r="AB260" t="s">
        <v>764</v>
      </c>
      <c r="AC260">
        <v>1.4608333333333334</v>
      </c>
      <c r="AD260">
        <v>4.851</v>
      </c>
      <c r="AE260">
        <v>0.1</v>
      </c>
      <c r="AF260">
        <v>3150</v>
      </c>
      <c r="AG260">
        <v>35</v>
      </c>
      <c r="AH260">
        <v>35</v>
      </c>
      <c r="AI260">
        <v>0</v>
      </c>
      <c r="AJ260" t="s">
        <v>1273</v>
      </c>
      <c r="AK260">
        <v>2100282</v>
      </c>
      <c r="AL260">
        <v>21000966</v>
      </c>
      <c r="AM260">
        <v>21000263</v>
      </c>
      <c r="AN260">
        <v>520999</v>
      </c>
      <c r="AO260">
        <v>6247723</v>
      </c>
      <c r="AP260">
        <v>520999</v>
      </c>
      <c r="AQ260">
        <v>6247723</v>
      </c>
      <c r="AR260" t="s">
        <v>758</v>
      </c>
      <c r="AS260" t="s">
        <v>755</v>
      </c>
      <c r="AT260">
        <v>1.2577999999999998</v>
      </c>
      <c r="AU260" t="s">
        <v>763</v>
      </c>
      <c r="AV260">
        <v>1.95E-2</v>
      </c>
      <c r="AW260" t="s">
        <v>755</v>
      </c>
      <c r="AX260">
        <v>113.37413333333332</v>
      </c>
      <c r="AY260" t="s">
        <v>753</v>
      </c>
      <c r="AZ260" t="s">
        <v>790</v>
      </c>
      <c r="BA260" t="s">
        <v>753</v>
      </c>
      <c r="BB260" t="s">
        <v>753</v>
      </c>
      <c r="BC260" t="s">
        <v>753</v>
      </c>
      <c r="BD260" t="s">
        <v>753</v>
      </c>
    </row>
    <row r="261" spans="1:56" x14ac:dyDescent="0.25">
      <c r="A261" t="s">
        <v>1048</v>
      </c>
      <c r="B261">
        <v>289</v>
      </c>
      <c r="C261">
        <v>1</v>
      </c>
      <c r="D261" t="s">
        <v>998</v>
      </c>
      <c r="E261">
        <v>791</v>
      </c>
      <c r="F261">
        <v>9.6999999999999993</v>
      </c>
      <c r="G261">
        <v>9</v>
      </c>
      <c r="H261">
        <v>0.76</v>
      </c>
      <c r="I261">
        <v>1.5</v>
      </c>
      <c r="J261" t="s">
        <v>753</v>
      </c>
      <c r="K261" t="s">
        <v>762</v>
      </c>
      <c r="L261" t="s">
        <v>762</v>
      </c>
      <c r="M261" t="s">
        <v>738</v>
      </c>
      <c r="N261" t="s">
        <v>762</v>
      </c>
      <c r="O261" t="s">
        <v>2352</v>
      </c>
      <c r="P261" t="s">
        <v>753</v>
      </c>
      <c r="Q261" t="s">
        <v>753</v>
      </c>
      <c r="R261" t="s">
        <v>753</v>
      </c>
      <c r="S261" t="s">
        <v>753</v>
      </c>
      <c r="T261" t="s">
        <v>753</v>
      </c>
      <c r="U261">
        <v>0</v>
      </c>
      <c r="V261" t="s">
        <v>753</v>
      </c>
      <c r="W261" t="s">
        <v>762</v>
      </c>
      <c r="X261">
        <v>0</v>
      </c>
      <c r="Y261" t="s">
        <v>753</v>
      </c>
      <c r="Z261">
        <v>0</v>
      </c>
      <c r="AA261" t="s">
        <v>753</v>
      </c>
      <c r="AB261" t="s">
        <v>790</v>
      </c>
      <c r="AC261">
        <v>1.4452500000000001</v>
      </c>
      <c r="AD261">
        <v>36.580100000000002</v>
      </c>
      <c r="AE261">
        <v>0.1</v>
      </c>
      <c r="AF261">
        <v>3100</v>
      </c>
      <c r="AG261">
        <v>0</v>
      </c>
      <c r="AH261">
        <v>0</v>
      </c>
      <c r="AI261">
        <v>0</v>
      </c>
      <c r="AJ261" t="s">
        <v>1049</v>
      </c>
      <c r="AK261">
        <v>1800069</v>
      </c>
      <c r="AL261">
        <v>18000211</v>
      </c>
      <c r="AM261">
        <v>18000119</v>
      </c>
      <c r="AN261">
        <v>536077</v>
      </c>
      <c r="AO261">
        <v>6274177</v>
      </c>
      <c r="AP261">
        <v>536077</v>
      </c>
      <c r="AQ261">
        <v>6274177</v>
      </c>
      <c r="AR261" t="s">
        <v>758</v>
      </c>
      <c r="AS261" t="s">
        <v>755</v>
      </c>
      <c r="AT261">
        <v>1.5201</v>
      </c>
      <c r="AU261" t="s">
        <v>763</v>
      </c>
      <c r="AV261">
        <v>0.17659999999999998</v>
      </c>
      <c r="AW261" t="s">
        <v>763</v>
      </c>
      <c r="AX261">
        <v>110.72524999999999</v>
      </c>
      <c r="AY261" t="s">
        <v>753</v>
      </c>
      <c r="AZ261" t="s">
        <v>790</v>
      </c>
      <c r="BA261" t="s">
        <v>753</v>
      </c>
      <c r="BB261" t="s">
        <v>753</v>
      </c>
      <c r="BC261" t="s">
        <v>753</v>
      </c>
      <c r="BD261" t="s">
        <v>753</v>
      </c>
    </row>
    <row r="262" spans="1:56" x14ac:dyDescent="0.25">
      <c r="A262" t="s">
        <v>648</v>
      </c>
      <c r="B262">
        <v>290</v>
      </c>
      <c r="C262">
        <v>1</v>
      </c>
      <c r="D262" t="s">
        <v>998</v>
      </c>
      <c r="E262">
        <v>851</v>
      </c>
      <c r="F262">
        <v>84.9</v>
      </c>
      <c r="G262">
        <v>13</v>
      </c>
      <c r="H262">
        <v>0.86</v>
      </c>
      <c r="I262">
        <v>1.55</v>
      </c>
      <c r="J262" t="s">
        <v>753</v>
      </c>
      <c r="K262" t="s">
        <v>753</v>
      </c>
      <c r="L262" t="s">
        <v>753</v>
      </c>
      <c r="M262" t="s">
        <v>754</v>
      </c>
      <c r="N262" t="s">
        <v>753</v>
      </c>
      <c r="O262" t="s">
        <v>2352</v>
      </c>
      <c r="P262" t="s">
        <v>860</v>
      </c>
      <c r="Q262" t="s">
        <v>753</v>
      </c>
      <c r="R262" t="s">
        <v>753</v>
      </c>
      <c r="S262" t="s">
        <v>753</v>
      </c>
      <c r="T262" t="s">
        <v>753</v>
      </c>
      <c r="U262">
        <v>0</v>
      </c>
      <c r="V262" t="s">
        <v>753</v>
      </c>
      <c r="W262" t="s">
        <v>753</v>
      </c>
      <c r="X262">
        <v>0</v>
      </c>
      <c r="Y262" t="s">
        <v>860</v>
      </c>
      <c r="Z262">
        <v>0</v>
      </c>
      <c r="AA262" t="s">
        <v>860</v>
      </c>
      <c r="AB262">
        <v>0</v>
      </c>
      <c r="AC262">
        <v>2.1831999999999998</v>
      </c>
      <c r="AD262">
        <v>74.108500000000006</v>
      </c>
      <c r="AE262">
        <v>0.2</v>
      </c>
      <c r="AF262">
        <v>0</v>
      </c>
      <c r="AG262">
        <v>15</v>
      </c>
      <c r="AH262">
        <v>15</v>
      </c>
      <c r="AI262">
        <v>0</v>
      </c>
      <c r="AJ262" t="s">
        <v>1050</v>
      </c>
      <c r="AK262">
        <v>1000088</v>
      </c>
      <c r="AL262">
        <v>10000773</v>
      </c>
      <c r="AM262">
        <v>10000169</v>
      </c>
      <c r="AN262">
        <v>534448</v>
      </c>
      <c r="AO262">
        <v>6307504</v>
      </c>
      <c r="AP262">
        <v>534448</v>
      </c>
      <c r="AQ262">
        <v>6307504</v>
      </c>
      <c r="AR262" t="s">
        <v>758</v>
      </c>
      <c r="AS262" t="s">
        <v>755</v>
      </c>
      <c r="AT262">
        <v>1.5921000000000001</v>
      </c>
      <c r="AU262" t="s">
        <v>753</v>
      </c>
      <c r="AV262">
        <v>0.2545</v>
      </c>
      <c r="AW262" t="s">
        <v>763</v>
      </c>
      <c r="AX262">
        <v>105.89279999999999</v>
      </c>
      <c r="AY262" t="s">
        <v>753</v>
      </c>
      <c r="AZ262" t="s">
        <v>790</v>
      </c>
      <c r="BA262" t="s">
        <v>753</v>
      </c>
      <c r="BB262" t="s">
        <v>762</v>
      </c>
      <c r="BC262" t="s">
        <v>753</v>
      </c>
      <c r="BD262" t="s">
        <v>753</v>
      </c>
    </row>
    <row r="263" spans="1:56" x14ac:dyDescent="0.25">
      <c r="A263" t="s">
        <v>195</v>
      </c>
      <c r="B263">
        <v>471</v>
      </c>
      <c r="C263">
        <v>1</v>
      </c>
      <c r="D263" t="s">
        <v>975</v>
      </c>
      <c r="E263">
        <v>615</v>
      </c>
      <c r="F263">
        <v>30.8</v>
      </c>
      <c r="G263">
        <v>9</v>
      </c>
      <c r="H263">
        <v>2.54</v>
      </c>
      <c r="I263">
        <v>3.8</v>
      </c>
      <c r="J263" t="s">
        <v>753</v>
      </c>
      <c r="K263" t="s">
        <v>787</v>
      </c>
      <c r="L263" t="s">
        <v>787</v>
      </c>
      <c r="M263" t="s">
        <v>738</v>
      </c>
      <c r="N263" t="s">
        <v>787</v>
      </c>
      <c r="O263" t="s">
        <v>753</v>
      </c>
      <c r="P263" t="s">
        <v>753</v>
      </c>
      <c r="Q263" t="s">
        <v>787</v>
      </c>
      <c r="R263" t="s">
        <v>753</v>
      </c>
      <c r="S263" t="s">
        <v>762</v>
      </c>
      <c r="T263" t="s">
        <v>753</v>
      </c>
      <c r="U263" t="s">
        <v>760</v>
      </c>
      <c r="V263" t="s">
        <v>753</v>
      </c>
      <c r="W263" t="s">
        <v>760</v>
      </c>
      <c r="X263">
        <v>0</v>
      </c>
      <c r="Y263" t="s">
        <v>753</v>
      </c>
      <c r="Z263" t="s">
        <v>787</v>
      </c>
      <c r="AA263" t="s">
        <v>753</v>
      </c>
      <c r="AB263">
        <v>0</v>
      </c>
      <c r="AC263">
        <v>1.3421000000000001</v>
      </c>
      <c r="AD263">
        <v>23.5138</v>
      </c>
      <c r="AE263">
        <v>0.1</v>
      </c>
      <c r="AF263">
        <v>0</v>
      </c>
      <c r="AG263">
        <v>53</v>
      </c>
      <c r="AH263">
        <v>49</v>
      </c>
      <c r="AI263">
        <v>34</v>
      </c>
      <c r="AJ263" t="s">
        <v>1274</v>
      </c>
      <c r="AK263">
        <v>2100013</v>
      </c>
      <c r="AL263">
        <v>21001392</v>
      </c>
      <c r="AM263">
        <v>21000815</v>
      </c>
      <c r="AN263">
        <v>529628</v>
      </c>
      <c r="AO263">
        <v>6204776</v>
      </c>
      <c r="AP263">
        <v>529710</v>
      </c>
      <c r="AQ263">
        <v>6204752</v>
      </c>
      <c r="AR263" t="s">
        <v>758</v>
      </c>
      <c r="AS263" t="s">
        <v>762</v>
      </c>
      <c r="AT263">
        <v>2.5858499999999998</v>
      </c>
      <c r="AU263" t="s">
        <v>763</v>
      </c>
      <c r="AV263">
        <v>0.1487</v>
      </c>
      <c r="AW263" t="s">
        <v>763</v>
      </c>
      <c r="AX263">
        <v>151.03534999999999</v>
      </c>
      <c r="AY263" t="s">
        <v>753</v>
      </c>
      <c r="AZ263">
        <v>0</v>
      </c>
      <c r="BA263" t="s">
        <v>753</v>
      </c>
      <c r="BB263" t="s">
        <v>753</v>
      </c>
      <c r="BC263" t="s">
        <v>753</v>
      </c>
      <c r="BD263" t="s">
        <v>753</v>
      </c>
    </row>
    <row r="264" spans="1:56" x14ac:dyDescent="0.25">
      <c r="A264" t="s">
        <v>196</v>
      </c>
      <c r="B264">
        <v>472</v>
      </c>
      <c r="C264">
        <v>1</v>
      </c>
      <c r="D264" t="s">
        <v>975</v>
      </c>
      <c r="E264">
        <v>730</v>
      </c>
      <c r="F264">
        <v>40.1</v>
      </c>
      <c r="G264">
        <v>9</v>
      </c>
      <c r="H264">
        <v>1.61</v>
      </c>
      <c r="I264">
        <v>2.8</v>
      </c>
      <c r="J264" t="s">
        <v>762</v>
      </c>
      <c r="K264" t="s">
        <v>762</v>
      </c>
      <c r="L264" t="s">
        <v>762</v>
      </c>
      <c r="M264" t="s">
        <v>754</v>
      </c>
      <c r="N264" t="s">
        <v>753</v>
      </c>
      <c r="O264" t="s">
        <v>2352</v>
      </c>
      <c r="P264" t="s">
        <v>860</v>
      </c>
      <c r="Q264" t="s">
        <v>753</v>
      </c>
      <c r="R264" t="s">
        <v>753</v>
      </c>
      <c r="S264" t="s">
        <v>753</v>
      </c>
      <c r="T264" t="s">
        <v>753</v>
      </c>
      <c r="U264">
        <v>0</v>
      </c>
      <c r="V264" t="s">
        <v>753</v>
      </c>
      <c r="W264" t="s">
        <v>753</v>
      </c>
      <c r="X264">
        <v>0</v>
      </c>
      <c r="Y264" t="s">
        <v>860</v>
      </c>
      <c r="Z264">
        <v>0</v>
      </c>
      <c r="AA264" t="s">
        <v>860</v>
      </c>
      <c r="AB264">
        <v>0</v>
      </c>
      <c r="AC264">
        <v>2.0066000000000002</v>
      </c>
      <c r="AD264">
        <v>41.756599999999999</v>
      </c>
      <c r="AE264" t="s">
        <v>1477</v>
      </c>
      <c r="AF264">
        <v>3150</v>
      </c>
      <c r="AG264">
        <v>0</v>
      </c>
      <c r="AH264">
        <v>0</v>
      </c>
      <c r="AI264">
        <v>0</v>
      </c>
      <c r="AJ264" t="s">
        <v>1275</v>
      </c>
      <c r="AK264">
        <v>2100806</v>
      </c>
      <c r="AL264">
        <v>21001650</v>
      </c>
      <c r="AM264">
        <v>21001637</v>
      </c>
      <c r="AN264">
        <v>572866</v>
      </c>
      <c r="AO264">
        <v>6254128</v>
      </c>
      <c r="AP264">
        <v>572602</v>
      </c>
      <c r="AQ264">
        <v>6254078</v>
      </c>
      <c r="AR264" t="s">
        <v>758</v>
      </c>
      <c r="AS264" t="s">
        <v>755</v>
      </c>
      <c r="AT264">
        <v>1.8849</v>
      </c>
      <c r="AU264" t="s">
        <v>763</v>
      </c>
      <c r="AV264">
        <v>9.5899999999999999E-2</v>
      </c>
      <c r="AW264" t="s">
        <v>763</v>
      </c>
      <c r="AX264">
        <v>110</v>
      </c>
      <c r="AY264" t="s">
        <v>753</v>
      </c>
      <c r="AZ264" t="s">
        <v>790</v>
      </c>
      <c r="BA264" t="s">
        <v>762</v>
      </c>
      <c r="BB264" t="s">
        <v>762</v>
      </c>
      <c r="BC264" t="s">
        <v>753</v>
      </c>
      <c r="BD264" t="s">
        <v>753</v>
      </c>
    </row>
    <row r="265" spans="1:56" x14ac:dyDescent="0.25">
      <c r="A265" t="s">
        <v>459</v>
      </c>
      <c r="B265">
        <v>940</v>
      </c>
      <c r="C265">
        <v>3</v>
      </c>
      <c r="D265" t="s">
        <v>1679</v>
      </c>
      <c r="E265">
        <v>400</v>
      </c>
      <c r="F265">
        <v>10.6</v>
      </c>
      <c r="G265">
        <v>10</v>
      </c>
      <c r="H265">
        <v>6.67</v>
      </c>
      <c r="I265">
        <v>13</v>
      </c>
      <c r="J265" t="s">
        <v>753</v>
      </c>
      <c r="K265" t="s">
        <v>753</v>
      </c>
      <c r="L265" t="s">
        <v>762</v>
      </c>
      <c r="M265" t="s">
        <v>754</v>
      </c>
      <c r="N265" t="s">
        <v>755</v>
      </c>
      <c r="O265" t="s">
        <v>753</v>
      </c>
      <c r="P265" t="s">
        <v>753</v>
      </c>
      <c r="Q265" t="s">
        <v>753</v>
      </c>
      <c r="R265" t="s">
        <v>753</v>
      </c>
      <c r="S265" t="s">
        <v>753</v>
      </c>
      <c r="T265" t="s">
        <v>753</v>
      </c>
      <c r="U265" t="s">
        <v>753</v>
      </c>
      <c r="V265" t="s">
        <v>753</v>
      </c>
      <c r="W265" t="s">
        <v>753</v>
      </c>
      <c r="X265">
        <v>0</v>
      </c>
      <c r="Y265" t="s">
        <v>753</v>
      </c>
      <c r="Z265" t="s">
        <v>753</v>
      </c>
      <c r="AA265" t="s">
        <v>753</v>
      </c>
      <c r="AB265" t="s">
        <v>764</v>
      </c>
      <c r="AC265">
        <v>1.9204000000000001</v>
      </c>
      <c r="AD265">
        <v>7.70845</v>
      </c>
      <c r="AE265" t="s">
        <v>1477</v>
      </c>
      <c r="AF265">
        <v>3140</v>
      </c>
      <c r="AG265">
        <v>0</v>
      </c>
      <c r="AH265">
        <v>0</v>
      </c>
      <c r="AI265">
        <v>0</v>
      </c>
      <c r="AJ265" t="s">
        <v>1682</v>
      </c>
      <c r="AK265">
        <v>6600003</v>
      </c>
      <c r="AL265">
        <v>66000344</v>
      </c>
      <c r="AM265">
        <v>66000003</v>
      </c>
      <c r="AN265">
        <v>866012</v>
      </c>
      <c r="AO265">
        <v>6141452</v>
      </c>
      <c r="AP265">
        <v>866014</v>
      </c>
      <c r="AQ265">
        <v>6141451</v>
      </c>
      <c r="AR265" t="s">
        <v>758</v>
      </c>
      <c r="AS265" t="s">
        <v>755</v>
      </c>
      <c r="AT265">
        <v>0.76354999999999995</v>
      </c>
      <c r="AU265" t="s">
        <v>753</v>
      </c>
      <c r="AV265">
        <v>2.6950000000000002E-2</v>
      </c>
      <c r="AW265" t="s">
        <v>755</v>
      </c>
      <c r="AX265">
        <v>102.4851</v>
      </c>
      <c r="AY265" t="s">
        <v>753</v>
      </c>
      <c r="AZ265" t="s">
        <v>764</v>
      </c>
      <c r="BA265" t="s">
        <v>753</v>
      </c>
      <c r="BB265" t="s">
        <v>753</v>
      </c>
      <c r="BC265" t="s">
        <v>753</v>
      </c>
      <c r="BD265" t="s">
        <v>753</v>
      </c>
    </row>
    <row r="266" spans="1:56" x14ac:dyDescent="0.25">
      <c r="A266" t="s">
        <v>276</v>
      </c>
      <c r="B266">
        <v>597</v>
      </c>
      <c r="C266">
        <v>1</v>
      </c>
      <c r="D266" t="s">
        <v>941</v>
      </c>
      <c r="E266">
        <v>756</v>
      </c>
      <c r="F266">
        <v>72.099999999999994</v>
      </c>
      <c r="G266">
        <v>10</v>
      </c>
      <c r="H266">
        <v>4.3499999999999996</v>
      </c>
      <c r="I266">
        <v>13.1</v>
      </c>
      <c r="J266" t="s">
        <v>753</v>
      </c>
      <c r="K266" t="s">
        <v>753</v>
      </c>
      <c r="L266" t="s">
        <v>762</v>
      </c>
      <c r="M266" t="s">
        <v>754</v>
      </c>
      <c r="N266" t="s">
        <v>753</v>
      </c>
      <c r="O266" t="s">
        <v>755</v>
      </c>
      <c r="P266" t="s">
        <v>753</v>
      </c>
      <c r="Q266" t="s">
        <v>755</v>
      </c>
      <c r="R266" t="s">
        <v>753</v>
      </c>
      <c r="S266" t="s">
        <v>755</v>
      </c>
      <c r="T266" t="s">
        <v>753</v>
      </c>
      <c r="U266">
        <v>0</v>
      </c>
      <c r="V266" t="s">
        <v>753</v>
      </c>
      <c r="W266" t="s">
        <v>753</v>
      </c>
      <c r="X266">
        <v>0</v>
      </c>
      <c r="Y266" t="s">
        <v>753</v>
      </c>
      <c r="Z266" t="s">
        <v>753</v>
      </c>
      <c r="AA266" t="s">
        <v>753</v>
      </c>
      <c r="AB266" t="s">
        <v>764</v>
      </c>
      <c r="AC266">
        <v>0.22295000000000001</v>
      </c>
      <c r="AD266">
        <v>10.3087</v>
      </c>
      <c r="AE266">
        <v>0.1</v>
      </c>
      <c r="AF266">
        <v>3110</v>
      </c>
      <c r="AG266">
        <v>53</v>
      </c>
      <c r="AH266">
        <v>49</v>
      </c>
      <c r="AI266">
        <v>34</v>
      </c>
      <c r="AJ266" t="s">
        <v>1394</v>
      </c>
      <c r="AK266">
        <v>2500020</v>
      </c>
      <c r="AL266">
        <v>25000562</v>
      </c>
      <c r="AM266">
        <v>25000022</v>
      </c>
      <c r="AN266">
        <v>524669</v>
      </c>
      <c r="AO266">
        <v>6208043</v>
      </c>
      <c r="AP266">
        <v>524649</v>
      </c>
      <c r="AQ266">
        <v>6208073</v>
      </c>
      <c r="AR266" t="s">
        <v>758</v>
      </c>
      <c r="AS266" t="s">
        <v>755</v>
      </c>
      <c r="AT266">
        <v>0.56730000000000003</v>
      </c>
      <c r="AU266" t="s">
        <v>755</v>
      </c>
      <c r="AV266">
        <v>1.9699999999999999E-2</v>
      </c>
      <c r="AW266" t="s">
        <v>755</v>
      </c>
      <c r="AX266">
        <v>101.55510000000001</v>
      </c>
      <c r="AY266" t="s">
        <v>753</v>
      </c>
      <c r="AZ266" t="s">
        <v>764</v>
      </c>
      <c r="BA266" t="s">
        <v>753</v>
      </c>
      <c r="BB266" t="s">
        <v>753</v>
      </c>
      <c r="BC266" t="s">
        <v>753</v>
      </c>
      <c r="BD266" t="s">
        <v>753</v>
      </c>
    </row>
    <row r="267" spans="1:56" x14ac:dyDescent="0.25">
      <c r="A267" t="s">
        <v>1051</v>
      </c>
      <c r="B267">
        <v>291</v>
      </c>
      <c r="C267">
        <v>1</v>
      </c>
      <c r="D267" t="s">
        <v>998</v>
      </c>
      <c r="E267">
        <v>787</v>
      </c>
      <c r="F267">
        <v>51.3</v>
      </c>
      <c r="G267">
        <v>9</v>
      </c>
      <c r="H267">
        <v>0.45</v>
      </c>
      <c r="I267">
        <v>0.9</v>
      </c>
      <c r="J267" t="s">
        <v>753</v>
      </c>
      <c r="K267" t="s">
        <v>762</v>
      </c>
      <c r="L267" t="s">
        <v>762</v>
      </c>
      <c r="M267" t="s">
        <v>738</v>
      </c>
      <c r="N267" t="s">
        <v>762</v>
      </c>
      <c r="O267" t="s">
        <v>753</v>
      </c>
      <c r="P267" t="s">
        <v>753</v>
      </c>
      <c r="Q267" t="s">
        <v>753</v>
      </c>
      <c r="R267" t="s">
        <v>753</v>
      </c>
      <c r="S267" t="s">
        <v>753</v>
      </c>
      <c r="T267" t="s">
        <v>753</v>
      </c>
      <c r="U267" t="s">
        <v>762</v>
      </c>
      <c r="V267" t="s">
        <v>753</v>
      </c>
      <c r="W267" t="s">
        <v>762</v>
      </c>
      <c r="X267">
        <v>0</v>
      </c>
      <c r="Y267" t="s">
        <v>753</v>
      </c>
      <c r="Z267" t="s">
        <v>762</v>
      </c>
      <c r="AA267" t="s">
        <v>753</v>
      </c>
      <c r="AB267">
        <v>0</v>
      </c>
      <c r="AC267">
        <v>1.91265</v>
      </c>
      <c r="AD267">
        <v>42.587149999999994</v>
      </c>
      <c r="AE267">
        <v>0.2</v>
      </c>
      <c r="AF267">
        <v>3140</v>
      </c>
      <c r="AG267">
        <v>16</v>
      </c>
      <c r="AH267">
        <v>16</v>
      </c>
      <c r="AI267">
        <v>13</v>
      </c>
      <c r="AJ267" t="s">
        <v>1052</v>
      </c>
      <c r="AK267">
        <v>900013</v>
      </c>
      <c r="AL267">
        <v>9000165</v>
      </c>
      <c r="AM267">
        <v>9000191</v>
      </c>
      <c r="AN267">
        <v>503177</v>
      </c>
      <c r="AO267">
        <v>6327866</v>
      </c>
      <c r="AP267">
        <v>503339</v>
      </c>
      <c r="AQ267">
        <v>6327822</v>
      </c>
      <c r="AR267" t="s">
        <v>758</v>
      </c>
      <c r="AS267">
        <v>0</v>
      </c>
      <c r="AT267">
        <v>2.9011499999999999</v>
      </c>
      <c r="AU267" t="s">
        <v>763</v>
      </c>
      <c r="AV267">
        <v>0.1258</v>
      </c>
      <c r="AW267" t="s">
        <v>763</v>
      </c>
      <c r="AX267">
        <v>116.26625</v>
      </c>
      <c r="AY267" t="s">
        <v>753</v>
      </c>
      <c r="AZ267">
        <v>0</v>
      </c>
      <c r="BA267" t="s">
        <v>753</v>
      </c>
      <c r="BB267" t="s">
        <v>753</v>
      </c>
      <c r="BC267" t="s">
        <v>753</v>
      </c>
      <c r="BD267" t="s">
        <v>753</v>
      </c>
    </row>
    <row r="268" spans="1:56" x14ac:dyDescent="0.25">
      <c r="A268" t="s">
        <v>662</v>
      </c>
      <c r="B268">
        <v>850</v>
      </c>
      <c r="C268">
        <v>2</v>
      </c>
      <c r="D268" t="s">
        <v>1541</v>
      </c>
      <c r="E268">
        <v>329</v>
      </c>
      <c r="F268">
        <v>189.5</v>
      </c>
      <c r="G268">
        <v>10</v>
      </c>
      <c r="H268">
        <v>4.8</v>
      </c>
      <c r="I268">
        <v>11</v>
      </c>
      <c r="J268" t="s">
        <v>753</v>
      </c>
      <c r="K268" t="s">
        <v>760</v>
      </c>
      <c r="L268" t="s">
        <v>760</v>
      </c>
      <c r="M268" t="s">
        <v>738</v>
      </c>
      <c r="N268" t="s">
        <v>760</v>
      </c>
      <c r="O268" t="s">
        <v>2352</v>
      </c>
      <c r="P268" t="s">
        <v>753</v>
      </c>
      <c r="Q268" t="s">
        <v>762</v>
      </c>
      <c r="R268" t="s">
        <v>753</v>
      </c>
      <c r="S268" t="s">
        <v>762</v>
      </c>
      <c r="T268" t="s">
        <v>753</v>
      </c>
      <c r="U268">
        <v>0</v>
      </c>
      <c r="V268" t="s">
        <v>753</v>
      </c>
      <c r="W268" t="s">
        <v>760</v>
      </c>
      <c r="X268">
        <v>0</v>
      </c>
      <c r="Y268" t="s">
        <v>753</v>
      </c>
      <c r="Z268" t="s">
        <v>762</v>
      </c>
      <c r="AA268" t="s">
        <v>753</v>
      </c>
      <c r="AB268">
        <v>0</v>
      </c>
      <c r="AC268">
        <v>3.2867999999999999</v>
      </c>
      <c r="AD268">
        <v>28.5685</v>
      </c>
      <c r="AE268">
        <v>0.26819999999999999</v>
      </c>
      <c r="AF268">
        <v>3150</v>
      </c>
      <c r="AG268">
        <v>0</v>
      </c>
      <c r="AH268">
        <v>0</v>
      </c>
      <c r="AI268">
        <v>0</v>
      </c>
      <c r="AJ268" t="s">
        <v>1619</v>
      </c>
      <c r="AK268">
        <v>5700004</v>
      </c>
      <c r="AL268">
        <v>57000221</v>
      </c>
      <c r="AM268">
        <v>57000006</v>
      </c>
      <c r="AN268">
        <v>674662</v>
      </c>
      <c r="AO268">
        <v>6152198</v>
      </c>
      <c r="AP268">
        <v>676419</v>
      </c>
      <c r="AQ268">
        <v>6152294</v>
      </c>
      <c r="AR268" t="s">
        <v>758</v>
      </c>
      <c r="AS268" t="s">
        <v>753</v>
      </c>
      <c r="AT268">
        <v>1.92395</v>
      </c>
      <c r="AU268" t="s">
        <v>763</v>
      </c>
      <c r="AV268">
        <v>8.1350000000000006E-2</v>
      </c>
      <c r="AW268" t="s">
        <v>763</v>
      </c>
      <c r="AX268">
        <v>118.6609</v>
      </c>
      <c r="AY268" t="s">
        <v>753</v>
      </c>
      <c r="AZ268" t="s">
        <v>790</v>
      </c>
      <c r="BA268" t="s">
        <v>753</v>
      </c>
      <c r="BB268" t="s">
        <v>753</v>
      </c>
      <c r="BC268" t="s">
        <v>753</v>
      </c>
      <c r="BD268" t="s">
        <v>753</v>
      </c>
    </row>
    <row r="269" spans="1:56" x14ac:dyDescent="0.25">
      <c r="A269" t="s">
        <v>412</v>
      </c>
      <c r="B269">
        <v>851</v>
      </c>
      <c r="C269">
        <v>2</v>
      </c>
      <c r="D269" t="s">
        <v>1541</v>
      </c>
      <c r="E269">
        <v>329</v>
      </c>
      <c r="F269">
        <v>26.9</v>
      </c>
      <c r="G269">
        <v>9</v>
      </c>
      <c r="H269">
        <v>2.99</v>
      </c>
      <c r="I269">
        <v>5.0999999999999996</v>
      </c>
      <c r="J269" t="s">
        <v>753</v>
      </c>
      <c r="K269" t="s">
        <v>760</v>
      </c>
      <c r="L269" t="s">
        <v>760</v>
      </c>
      <c r="M269" t="s">
        <v>738</v>
      </c>
      <c r="N269" t="s">
        <v>787</v>
      </c>
      <c r="O269" t="s">
        <v>753</v>
      </c>
      <c r="P269" t="s">
        <v>753</v>
      </c>
      <c r="Q269" t="s">
        <v>762</v>
      </c>
      <c r="R269" t="s">
        <v>753</v>
      </c>
      <c r="S269" t="s">
        <v>762</v>
      </c>
      <c r="T269" t="s">
        <v>753</v>
      </c>
      <c r="U269" t="s">
        <v>762</v>
      </c>
      <c r="V269" t="s">
        <v>753</v>
      </c>
      <c r="W269" t="s">
        <v>762</v>
      </c>
      <c r="X269">
        <v>0</v>
      </c>
      <c r="Y269" t="s">
        <v>753</v>
      </c>
      <c r="Z269" t="s">
        <v>760</v>
      </c>
      <c r="AA269" t="s">
        <v>753</v>
      </c>
      <c r="AB269" t="s">
        <v>764</v>
      </c>
      <c r="AC269">
        <v>3.2111499999999999</v>
      </c>
      <c r="AD269">
        <v>30.617100000000001</v>
      </c>
      <c r="AE269">
        <v>0.26040000000000002</v>
      </c>
      <c r="AF269">
        <v>3100</v>
      </c>
      <c r="AG269">
        <v>0</v>
      </c>
      <c r="AH269">
        <v>0</v>
      </c>
      <c r="AI269">
        <v>0</v>
      </c>
      <c r="AJ269" t="s">
        <v>1620</v>
      </c>
      <c r="AK269">
        <v>5700060</v>
      </c>
      <c r="AL269">
        <v>57000222</v>
      </c>
      <c r="AM269">
        <v>57000113</v>
      </c>
      <c r="AN269">
        <v>673419</v>
      </c>
      <c r="AO269">
        <v>6151794</v>
      </c>
      <c r="AP269">
        <v>673419</v>
      </c>
      <c r="AQ269">
        <v>6151794</v>
      </c>
      <c r="AR269" t="s">
        <v>758</v>
      </c>
      <c r="AS269" t="s">
        <v>762</v>
      </c>
      <c r="AT269">
        <v>1.8835999999999999</v>
      </c>
      <c r="AU269" t="s">
        <v>763</v>
      </c>
      <c r="AV269">
        <v>0.12720000000000001</v>
      </c>
      <c r="AW269" t="s">
        <v>763</v>
      </c>
      <c r="AX269">
        <v>139.21145000000001</v>
      </c>
      <c r="AY269" t="s">
        <v>753</v>
      </c>
      <c r="AZ269" t="s">
        <v>764</v>
      </c>
      <c r="BA269" t="s">
        <v>753</v>
      </c>
      <c r="BB269" t="s">
        <v>753</v>
      </c>
      <c r="BC269" t="s">
        <v>753</v>
      </c>
      <c r="BD269" t="s">
        <v>753</v>
      </c>
    </row>
    <row r="270" spans="1:56" x14ac:dyDescent="0.25">
      <c r="A270" t="s">
        <v>1053</v>
      </c>
      <c r="B270">
        <v>293</v>
      </c>
      <c r="C270">
        <v>1</v>
      </c>
      <c r="D270" t="s">
        <v>998</v>
      </c>
      <c r="E270">
        <v>665</v>
      </c>
      <c r="F270">
        <v>226</v>
      </c>
      <c r="G270">
        <v>11</v>
      </c>
      <c r="H270">
        <v>0.3</v>
      </c>
      <c r="I270">
        <v>2.2000000000000002</v>
      </c>
      <c r="J270" t="s">
        <v>753</v>
      </c>
      <c r="K270" t="s">
        <v>762</v>
      </c>
      <c r="L270" t="s">
        <v>762</v>
      </c>
      <c r="M270" t="s">
        <v>738</v>
      </c>
      <c r="N270" t="s">
        <v>762</v>
      </c>
      <c r="O270" t="s">
        <v>2352</v>
      </c>
      <c r="P270" t="s">
        <v>753</v>
      </c>
      <c r="Q270">
        <v>0</v>
      </c>
      <c r="R270" t="s">
        <v>753</v>
      </c>
      <c r="S270">
        <v>0</v>
      </c>
      <c r="T270" t="s">
        <v>753</v>
      </c>
      <c r="U270">
        <v>0</v>
      </c>
      <c r="V270" t="s">
        <v>753</v>
      </c>
      <c r="W270" t="s">
        <v>762</v>
      </c>
      <c r="X270">
        <v>0</v>
      </c>
      <c r="Y270" t="s">
        <v>753</v>
      </c>
      <c r="Z270">
        <v>0</v>
      </c>
      <c r="AA270" t="s">
        <v>753</v>
      </c>
      <c r="AB270">
        <v>0</v>
      </c>
      <c r="AC270">
        <v>3.5908000000000002</v>
      </c>
      <c r="AD270">
        <v>51.186799999999998</v>
      </c>
      <c r="AE270">
        <v>10.387499999999999</v>
      </c>
      <c r="AF270">
        <v>1150</v>
      </c>
      <c r="AG270">
        <v>28</v>
      </c>
      <c r="AH270">
        <v>0</v>
      </c>
      <c r="AI270">
        <v>39</v>
      </c>
      <c r="AJ270" t="s">
        <v>1054</v>
      </c>
      <c r="AK270">
        <v>1600045</v>
      </c>
      <c r="AL270">
        <v>16000301</v>
      </c>
      <c r="AM270">
        <v>16000106</v>
      </c>
      <c r="AN270">
        <v>449077</v>
      </c>
      <c r="AO270">
        <v>6277198</v>
      </c>
      <c r="AP270">
        <v>448694</v>
      </c>
      <c r="AQ270">
        <v>6277582</v>
      </c>
      <c r="AR270" t="s">
        <v>758</v>
      </c>
      <c r="AS270" t="s">
        <v>755</v>
      </c>
      <c r="AT270">
        <v>3.0678000000000001</v>
      </c>
      <c r="AU270" t="s">
        <v>763</v>
      </c>
      <c r="AV270">
        <v>0.59760000000000002</v>
      </c>
      <c r="AW270" t="s">
        <v>763</v>
      </c>
      <c r="AX270">
        <v>92.687200000000004</v>
      </c>
      <c r="AY270" t="s">
        <v>753</v>
      </c>
      <c r="AZ270">
        <v>0</v>
      </c>
      <c r="BA270" t="s">
        <v>753</v>
      </c>
      <c r="BB270" t="s">
        <v>753</v>
      </c>
      <c r="BC270" t="s">
        <v>753</v>
      </c>
      <c r="BD270" t="s">
        <v>753</v>
      </c>
    </row>
    <row r="271" spans="1:56" x14ac:dyDescent="0.25">
      <c r="A271" t="s">
        <v>277</v>
      </c>
      <c r="B271">
        <v>598</v>
      </c>
      <c r="C271">
        <v>1</v>
      </c>
      <c r="D271" t="s">
        <v>941</v>
      </c>
      <c r="E271">
        <v>630</v>
      </c>
      <c r="F271">
        <v>13.9</v>
      </c>
      <c r="G271">
        <v>9</v>
      </c>
      <c r="H271">
        <v>0.7</v>
      </c>
      <c r="I271">
        <v>1.2</v>
      </c>
      <c r="J271" t="s">
        <v>753</v>
      </c>
      <c r="K271" t="s">
        <v>753</v>
      </c>
      <c r="L271" t="s">
        <v>753</v>
      </c>
      <c r="M271" t="s">
        <v>754</v>
      </c>
      <c r="N271" t="s">
        <v>753</v>
      </c>
      <c r="O271" t="s">
        <v>2352</v>
      </c>
      <c r="P271" t="s">
        <v>753</v>
      </c>
      <c r="Q271" t="s">
        <v>753</v>
      </c>
      <c r="R271" t="s">
        <v>753</v>
      </c>
      <c r="S271" t="s">
        <v>753</v>
      </c>
      <c r="T271" t="s">
        <v>753</v>
      </c>
      <c r="U271">
        <v>0</v>
      </c>
      <c r="V271" t="s">
        <v>753</v>
      </c>
      <c r="W271" t="s">
        <v>753</v>
      </c>
      <c r="X271">
        <v>0</v>
      </c>
      <c r="Y271" t="s">
        <v>753</v>
      </c>
      <c r="Z271">
        <v>0</v>
      </c>
      <c r="AA271" t="s">
        <v>753</v>
      </c>
      <c r="AB271">
        <v>0</v>
      </c>
      <c r="AC271">
        <v>1.1181000000000001</v>
      </c>
      <c r="AD271">
        <v>19.409950000000002</v>
      </c>
      <c r="AE271" t="s">
        <v>1477</v>
      </c>
      <c r="AF271">
        <v>0</v>
      </c>
      <c r="AG271">
        <v>0</v>
      </c>
      <c r="AH271">
        <v>0</v>
      </c>
      <c r="AI271">
        <v>0</v>
      </c>
      <c r="AJ271" t="s">
        <v>1395</v>
      </c>
      <c r="AK271">
        <v>2500036</v>
      </c>
      <c r="AL271">
        <v>25001026</v>
      </c>
      <c r="AM271">
        <v>25000111</v>
      </c>
      <c r="AN271">
        <v>515768</v>
      </c>
      <c r="AO271">
        <v>6199425</v>
      </c>
      <c r="AP271">
        <v>516069</v>
      </c>
      <c r="AQ271">
        <v>6199143</v>
      </c>
      <c r="AR271" t="s">
        <v>758</v>
      </c>
      <c r="AS271">
        <v>0</v>
      </c>
      <c r="AT271">
        <v>0.80235000000000001</v>
      </c>
      <c r="AU271" t="s">
        <v>755</v>
      </c>
      <c r="AV271">
        <v>5.8299999999999998E-2</v>
      </c>
      <c r="AW271" t="s">
        <v>755</v>
      </c>
      <c r="AX271">
        <v>96.695650000000001</v>
      </c>
      <c r="AY271" t="s">
        <v>753</v>
      </c>
      <c r="AZ271">
        <v>0</v>
      </c>
      <c r="BA271" t="s">
        <v>753</v>
      </c>
      <c r="BB271" t="s">
        <v>753</v>
      </c>
      <c r="BC271" t="s">
        <v>753</v>
      </c>
      <c r="BD271" t="s">
        <v>753</v>
      </c>
    </row>
    <row r="272" spans="1:56" x14ac:dyDescent="0.25">
      <c r="A272" t="s">
        <v>113</v>
      </c>
      <c r="B272">
        <v>294</v>
      </c>
      <c r="C272">
        <v>1</v>
      </c>
      <c r="D272" t="s">
        <v>998</v>
      </c>
      <c r="E272">
        <v>740</v>
      </c>
      <c r="F272">
        <v>15.4</v>
      </c>
      <c r="G272">
        <v>13</v>
      </c>
      <c r="H272">
        <v>2.29</v>
      </c>
      <c r="I272">
        <v>7.8</v>
      </c>
      <c r="J272" t="s">
        <v>753</v>
      </c>
      <c r="K272" t="s">
        <v>787</v>
      </c>
      <c r="L272" t="s">
        <v>787</v>
      </c>
      <c r="M272" t="s">
        <v>738</v>
      </c>
      <c r="N272" t="s">
        <v>787</v>
      </c>
      <c r="O272" t="s">
        <v>2352</v>
      </c>
      <c r="P272" t="s">
        <v>753</v>
      </c>
      <c r="Q272" t="s">
        <v>760</v>
      </c>
      <c r="R272" t="s">
        <v>753</v>
      </c>
      <c r="S272" t="s">
        <v>760</v>
      </c>
      <c r="T272" t="s">
        <v>753</v>
      </c>
      <c r="U272">
        <v>0</v>
      </c>
      <c r="V272" t="s">
        <v>753</v>
      </c>
      <c r="W272" t="s">
        <v>787</v>
      </c>
      <c r="X272">
        <v>0</v>
      </c>
      <c r="Y272" t="s">
        <v>753</v>
      </c>
      <c r="Z272">
        <v>0</v>
      </c>
      <c r="AA272" t="s">
        <v>753</v>
      </c>
      <c r="AB272">
        <v>0</v>
      </c>
      <c r="AC272">
        <v>0.67149999999999999</v>
      </c>
      <c r="AD272">
        <v>104.5</v>
      </c>
      <c r="AE272" t="s">
        <v>1477</v>
      </c>
      <c r="AF272">
        <v>3160</v>
      </c>
      <c r="AG272">
        <v>0</v>
      </c>
      <c r="AH272">
        <v>0</v>
      </c>
      <c r="AI272">
        <v>0</v>
      </c>
      <c r="AJ272" t="s">
        <v>1055</v>
      </c>
      <c r="AK272">
        <v>2000016</v>
      </c>
      <c r="AL272">
        <v>20000795</v>
      </c>
      <c r="AM272">
        <v>20000189</v>
      </c>
      <c r="AN272">
        <v>521416</v>
      </c>
      <c r="AO272">
        <v>6234734</v>
      </c>
      <c r="AP272">
        <v>521419</v>
      </c>
      <c r="AQ272">
        <v>6234823</v>
      </c>
      <c r="AR272" t="s">
        <v>758</v>
      </c>
      <c r="AS272" t="s">
        <v>762</v>
      </c>
      <c r="AT272">
        <v>4.0019999999999998</v>
      </c>
      <c r="AU272" t="s">
        <v>763</v>
      </c>
      <c r="AV272">
        <v>0.19639999999999999</v>
      </c>
      <c r="AW272" t="s">
        <v>763</v>
      </c>
      <c r="AX272">
        <v>103.9409</v>
      </c>
      <c r="AY272" t="s">
        <v>753</v>
      </c>
      <c r="AZ272" t="s">
        <v>764</v>
      </c>
      <c r="BA272" t="s">
        <v>753</v>
      </c>
      <c r="BB272" t="s">
        <v>753</v>
      </c>
      <c r="BC272" t="s">
        <v>753</v>
      </c>
      <c r="BD272" t="s">
        <v>753</v>
      </c>
    </row>
    <row r="273" spans="1:56" x14ac:dyDescent="0.25">
      <c r="A273" t="s">
        <v>37</v>
      </c>
      <c r="B273">
        <v>117</v>
      </c>
      <c r="C273">
        <v>1</v>
      </c>
      <c r="D273" t="s">
        <v>863</v>
      </c>
      <c r="E273">
        <v>630</v>
      </c>
      <c r="F273">
        <v>5.0999999999999996</v>
      </c>
      <c r="G273">
        <v>13</v>
      </c>
      <c r="H273">
        <v>2.67</v>
      </c>
      <c r="I273">
        <v>6.1</v>
      </c>
      <c r="J273" t="s">
        <v>753</v>
      </c>
      <c r="K273" t="s">
        <v>762</v>
      </c>
      <c r="L273" t="s">
        <v>762</v>
      </c>
      <c r="M273" t="s">
        <v>738</v>
      </c>
      <c r="N273" t="s">
        <v>753</v>
      </c>
      <c r="O273" t="s">
        <v>2352</v>
      </c>
      <c r="P273" t="s">
        <v>753</v>
      </c>
      <c r="Q273" t="s">
        <v>762</v>
      </c>
      <c r="R273" t="s">
        <v>753</v>
      </c>
      <c r="S273" t="s">
        <v>762</v>
      </c>
      <c r="T273" t="s">
        <v>753</v>
      </c>
      <c r="U273">
        <v>0</v>
      </c>
      <c r="V273" t="s">
        <v>753</v>
      </c>
      <c r="W273" t="s">
        <v>753</v>
      </c>
      <c r="X273">
        <v>0</v>
      </c>
      <c r="Y273" t="s">
        <v>753</v>
      </c>
      <c r="Z273">
        <v>0</v>
      </c>
      <c r="AA273" t="s">
        <v>753</v>
      </c>
      <c r="AB273">
        <v>0</v>
      </c>
      <c r="AC273">
        <v>0.87390000000000001</v>
      </c>
      <c r="AD273">
        <v>61.674300000000002</v>
      </c>
      <c r="AE273" t="s">
        <v>1477</v>
      </c>
      <c r="AF273">
        <v>3160</v>
      </c>
      <c r="AG273">
        <v>0</v>
      </c>
      <c r="AH273">
        <v>0</v>
      </c>
      <c r="AI273">
        <v>0</v>
      </c>
      <c r="AJ273" t="s">
        <v>883</v>
      </c>
      <c r="AK273">
        <v>3200084</v>
      </c>
      <c r="AL273">
        <v>32000926</v>
      </c>
      <c r="AM273">
        <v>32000873</v>
      </c>
      <c r="AN273">
        <v>519059</v>
      </c>
      <c r="AO273">
        <v>6162190</v>
      </c>
      <c r="AP273">
        <v>519059</v>
      </c>
      <c r="AQ273">
        <v>6162190</v>
      </c>
      <c r="AR273" t="s">
        <v>758</v>
      </c>
      <c r="AS273" t="s">
        <v>755</v>
      </c>
      <c r="AT273">
        <v>2.0876000000000001</v>
      </c>
      <c r="AU273" t="s">
        <v>763</v>
      </c>
      <c r="AV273">
        <v>6.0400000000000002E-2</v>
      </c>
      <c r="AW273" t="s">
        <v>755</v>
      </c>
      <c r="AX273">
        <v>96.953800000000001</v>
      </c>
      <c r="AY273" t="s">
        <v>753</v>
      </c>
      <c r="AZ273">
        <v>0</v>
      </c>
      <c r="BA273" t="s">
        <v>753</v>
      </c>
      <c r="BB273" t="s">
        <v>753</v>
      </c>
      <c r="BC273" t="s">
        <v>753</v>
      </c>
      <c r="BD273" t="s">
        <v>753</v>
      </c>
    </row>
    <row r="274" spans="1:56" x14ac:dyDescent="0.25">
      <c r="A274" t="s">
        <v>413</v>
      </c>
      <c r="B274">
        <v>852</v>
      </c>
      <c r="C274">
        <v>2</v>
      </c>
      <c r="D274" t="s">
        <v>1541</v>
      </c>
      <c r="E274">
        <v>376</v>
      </c>
      <c r="F274">
        <v>53.1</v>
      </c>
      <c r="G274">
        <v>9</v>
      </c>
      <c r="H274">
        <v>0.79</v>
      </c>
      <c r="I274">
        <v>3.5</v>
      </c>
      <c r="J274" t="s">
        <v>753</v>
      </c>
      <c r="K274" t="s">
        <v>753</v>
      </c>
      <c r="L274" t="s">
        <v>762</v>
      </c>
      <c r="M274" t="s">
        <v>754</v>
      </c>
      <c r="N274" t="s">
        <v>755</v>
      </c>
      <c r="O274" t="s">
        <v>753</v>
      </c>
      <c r="P274" t="s">
        <v>753</v>
      </c>
      <c r="Q274" t="s">
        <v>753</v>
      </c>
      <c r="R274" t="s">
        <v>753</v>
      </c>
      <c r="S274" t="s">
        <v>753</v>
      </c>
      <c r="T274" t="s">
        <v>753</v>
      </c>
      <c r="U274" t="s">
        <v>753</v>
      </c>
      <c r="V274" t="s">
        <v>753</v>
      </c>
      <c r="W274" t="s">
        <v>753</v>
      </c>
      <c r="X274">
        <v>0</v>
      </c>
      <c r="Y274" t="s">
        <v>753</v>
      </c>
      <c r="Z274" t="s">
        <v>755</v>
      </c>
      <c r="AA274" t="s">
        <v>753</v>
      </c>
      <c r="AB274" t="s">
        <v>764</v>
      </c>
      <c r="AC274">
        <v>2.5655000000000001</v>
      </c>
      <c r="AD274">
        <v>42.368449999999996</v>
      </c>
      <c r="AE274">
        <v>0.21000000000000002</v>
      </c>
      <c r="AF274">
        <v>3140</v>
      </c>
      <c r="AG274">
        <v>177</v>
      </c>
      <c r="AH274">
        <v>156</v>
      </c>
      <c r="AI274">
        <v>87</v>
      </c>
      <c r="AJ274" t="s">
        <v>1621</v>
      </c>
      <c r="AK274">
        <v>6400001</v>
      </c>
      <c r="AL274">
        <v>64000051</v>
      </c>
      <c r="AM274">
        <v>64000001</v>
      </c>
      <c r="AN274">
        <v>666920</v>
      </c>
      <c r="AO274">
        <v>6068978</v>
      </c>
      <c r="AP274">
        <v>667458</v>
      </c>
      <c r="AQ274">
        <v>6068701</v>
      </c>
      <c r="AR274" t="s">
        <v>758</v>
      </c>
      <c r="AS274" t="s">
        <v>755</v>
      </c>
      <c r="AT274">
        <v>1.8296999999999999</v>
      </c>
      <c r="AU274" t="s">
        <v>763</v>
      </c>
      <c r="AV274">
        <v>3.4349999999999999E-2</v>
      </c>
      <c r="AW274" t="s">
        <v>755</v>
      </c>
      <c r="AX274">
        <v>124.55455000000001</v>
      </c>
      <c r="AY274" t="s">
        <v>753</v>
      </c>
      <c r="AZ274" t="s">
        <v>764</v>
      </c>
      <c r="BA274" t="s">
        <v>753</v>
      </c>
      <c r="BB274" t="s">
        <v>753</v>
      </c>
      <c r="BC274" t="s">
        <v>753</v>
      </c>
      <c r="BD274" t="s">
        <v>753</v>
      </c>
    </row>
    <row r="275" spans="1:56" x14ac:dyDescent="0.25">
      <c r="A275" t="s">
        <v>388</v>
      </c>
      <c r="B275">
        <v>809</v>
      </c>
      <c r="C275">
        <v>2</v>
      </c>
      <c r="D275" t="s">
        <v>1577</v>
      </c>
      <c r="E275">
        <v>185</v>
      </c>
      <c r="F275">
        <v>7.4</v>
      </c>
      <c r="G275">
        <v>11</v>
      </c>
      <c r="H275">
        <v>0.72</v>
      </c>
      <c r="I275">
        <v>1.8</v>
      </c>
      <c r="J275" t="s">
        <v>753</v>
      </c>
      <c r="K275" t="s">
        <v>753</v>
      </c>
      <c r="L275" t="s">
        <v>753</v>
      </c>
      <c r="M275" t="s">
        <v>754</v>
      </c>
      <c r="N275" t="s">
        <v>753</v>
      </c>
      <c r="O275" t="s">
        <v>2352</v>
      </c>
      <c r="P275" t="s">
        <v>753</v>
      </c>
      <c r="Q275">
        <v>0</v>
      </c>
      <c r="R275" t="s">
        <v>753</v>
      </c>
      <c r="S275">
        <v>0</v>
      </c>
      <c r="T275" t="s">
        <v>753</v>
      </c>
      <c r="U275">
        <v>0</v>
      </c>
      <c r="V275" t="s">
        <v>753</v>
      </c>
      <c r="W275" t="s">
        <v>753</v>
      </c>
      <c r="X275">
        <v>0</v>
      </c>
      <c r="Y275" t="s">
        <v>753</v>
      </c>
      <c r="Z275">
        <v>0</v>
      </c>
      <c r="AA275" t="s">
        <v>753</v>
      </c>
      <c r="AB275">
        <v>0</v>
      </c>
      <c r="AC275">
        <v>3.6025999999999998</v>
      </c>
      <c r="AD275">
        <v>48.993400000000001</v>
      </c>
      <c r="AE275" t="s">
        <v>1477</v>
      </c>
      <c r="AF275">
        <v>1150</v>
      </c>
      <c r="AG275">
        <v>143</v>
      </c>
      <c r="AH275">
        <v>127</v>
      </c>
      <c r="AI275">
        <v>111</v>
      </c>
      <c r="AJ275" t="s">
        <v>1586</v>
      </c>
      <c r="AK275">
        <v>5300156</v>
      </c>
      <c r="AL275">
        <v>53000601</v>
      </c>
      <c r="AM275">
        <v>53000117</v>
      </c>
      <c r="AN275">
        <v>724364</v>
      </c>
      <c r="AO275">
        <v>6164639</v>
      </c>
      <c r="AP275">
        <v>724364</v>
      </c>
      <c r="AQ275">
        <v>6164639</v>
      </c>
      <c r="AR275" t="s">
        <v>758</v>
      </c>
      <c r="AS275" t="s">
        <v>753</v>
      </c>
      <c r="AT275" t="s">
        <v>1477</v>
      </c>
      <c r="AU275">
        <v>0</v>
      </c>
      <c r="AV275">
        <v>0</v>
      </c>
      <c r="AW275">
        <v>0</v>
      </c>
      <c r="AX275" t="s">
        <v>1477</v>
      </c>
      <c r="AY275">
        <v>0</v>
      </c>
      <c r="AZ275">
        <v>0</v>
      </c>
      <c r="BA275" t="s">
        <v>753</v>
      </c>
      <c r="BB275" t="s">
        <v>753</v>
      </c>
      <c r="BC275" t="s">
        <v>753</v>
      </c>
      <c r="BD275" t="s">
        <v>753</v>
      </c>
    </row>
    <row r="276" spans="1:56" x14ac:dyDescent="0.25">
      <c r="A276" t="s">
        <v>114</v>
      </c>
      <c r="B276">
        <v>295</v>
      </c>
      <c r="C276">
        <v>1</v>
      </c>
      <c r="D276" t="s">
        <v>998</v>
      </c>
      <c r="E276">
        <v>661</v>
      </c>
      <c r="F276">
        <v>25</v>
      </c>
      <c r="G276">
        <v>9</v>
      </c>
      <c r="H276">
        <v>1.55</v>
      </c>
      <c r="I276">
        <v>5.3</v>
      </c>
      <c r="J276" t="s">
        <v>753</v>
      </c>
      <c r="K276" t="s">
        <v>787</v>
      </c>
      <c r="L276" t="s">
        <v>787</v>
      </c>
      <c r="M276" t="s">
        <v>738</v>
      </c>
      <c r="N276" t="s">
        <v>787</v>
      </c>
      <c r="O276" t="s">
        <v>2352</v>
      </c>
      <c r="P276" t="s">
        <v>753</v>
      </c>
      <c r="Q276" t="s">
        <v>762</v>
      </c>
      <c r="R276" t="s">
        <v>753</v>
      </c>
      <c r="S276" t="s">
        <v>762</v>
      </c>
      <c r="T276" t="s">
        <v>753</v>
      </c>
      <c r="U276">
        <v>0</v>
      </c>
      <c r="V276" t="s">
        <v>753</v>
      </c>
      <c r="W276" t="s">
        <v>787</v>
      </c>
      <c r="X276">
        <v>0</v>
      </c>
      <c r="Y276" t="s">
        <v>753</v>
      </c>
      <c r="Z276">
        <v>0</v>
      </c>
      <c r="AA276" t="s">
        <v>753</v>
      </c>
      <c r="AB276" t="s">
        <v>764</v>
      </c>
      <c r="AC276">
        <v>2.2322000000000002</v>
      </c>
      <c r="AD276">
        <v>24.375</v>
      </c>
      <c r="AE276">
        <v>0.1</v>
      </c>
      <c r="AF276">
        <v>3150</v>
      </c>
      <c r="AG276">
        <v>41</v>
      </c>
      <c r="AH276">
        <v>41</v>
      </c>
      <c r="AI276">
        <v>0</v>
      </c>
      <c r="AJ276" t="s">
        <v>1056</v>
      </c>
      <c r="AK276">
        <v>2000031</v>
      </c>
      <c r="AL276">
        <v>20000191</v>
      </c>
      <c r="AM276">
        <v>20000044</v>
      </c>
      <c r="AN276">
        <v>493446</v>
      </c>
      <c r="AO276">
        <v>6257475</v>
      </c>
      <c r="AP276">
        <v>493278</v>
      </c>
      <c r="AQ276">
        <v>6257422</v>
      </c>
      <c r="AR276" t="s">
        <v>758</v>
      </c>
      <c r="AS276" t="s">
        <v>762</v>
      </c>
      <c r="AT276">
        <v>1.9277</v>
      </c>
      <c r="AU276" t="s">
        <v>763</v>
      </c>
      <c r="AV276">
        <v>0.2016</v>
      </c>
      <c r="AW276" t="s">
        <v>763</v>
      </c>
      <c r="AX276">
        <v>106.58450000000001</v>
      </c>
      <c r="AY276" t="s">
        <v>753</v>
      </c>
      <c r="AZ276" t="s">
        <v>790</v>
      </c>
      <c r="BA276" t="s">
        <v>753</v>
      </c>
      <c r="BB276" t="s">
        <v>753</v>
      </c>
      <c r="BC276" t="s">
        <v>753</v>
      </c>
      <c r="BD276" t="s">
        <v>753</v>
      </c>
    </row>
    <row r="277" spans="1:56" x14ac:dyDescent="0.25">
      <c r="A277" t="s">
        <v>977</v>
      </c>
      <c r="B277">
        <v>223</v>
      </c>
      <c r="C277">
        <v>1</v>
      </c>
      <c r="D277" t="s">
        <v>917</v>
      </c>
      <c r="E277">
        <v>482</v>
      </c>
      <c r="F277">
        <v>1.2</v>
      </c>
      <c r="G277">
        <v>15</v>
      </c>
      <c r="H277">
        <v>0.32500000000000001</v>
      </c>
      <c r="I277">
        <v>0.65</v>
      </c>
      <c r="J277" t="s">
        <v>753</v>
      </c>
      <c r="K277" t="s">
        <v>1477</v>
      </c>
      <c r="L277" t="s">
        <v>1477</v>
      </c>
      <c r="M277">
        <v>0</v>
      </c>
      <c r="N277">
        <v>0</v>
      </c>
      <c r="O277" t="s">
        <v>2352</v>
      </c>
      <c r="P277" t="s">
        <v>753</v>
      </c>
      <c r="Q277">
        <v>0</v>
      </c>
      <c r="R277" t="s">
        <v>753</v>
      </c>
      <c r="S277">
        <v>0</v>
      </c>
      <c r="T277" t="s">
        <v>753</v>
      </c>
      <c r="U277">
        <v>0</v>
      </c>
      <c r="V277" t="s">
        <v>753</v>
      </c>
      <c r="W277">
        <v>0</v>
      </c>
      <c r="X277">
        <v>0</v>
      </c>
      <c r="Y277" t="s">
        <v>753</v>
      </c>
      <c r="Z277">
        <v>0</v>
      </c>
      <c r="AA277" t="s">
        <v>753</v>
      </c>
      <c r="AB277">
        <v>0</v>
      </c>
      <c r="AC277">
        <v>3.6</v>
      </c>
      <c r="AD277">
        <v>64</v>
      </c>
      <c r="AE277">
        <v>1.4</v>
      </c>
      <c r="AF277">
        <v>1150</v>
      </c>
      <c r="AG277">
        <v>127</v>
      </c>
      <c r="AH277">
        <v>111</v>
      </c>
      <c r="AI277">
        <v>72</v>
      </c>
      <c r="AJ277" t="s">
        <v>978</v>
      </c>
      <c r="AK277">
        <v>4700248</v>
      </c>
      <c r="AL277">
        <v>47001035</v>
      </c>
      <c r="AM277">
        <v>47001034</v>
      </c>
      <c r="AN277">
        <v>607626</v>
      </c>
      <c r="AO277">
        <v>6069912</v>
      </c>
      <c r="AP277">
        <v>99</v>
      </c>
      <c r="AQ277">
        <v>99</v>
      </c>
      <c r="AR277" t="s">
        <v>758</v>
      </c>
      <c r="AS277">
        <v>0</v>
      </c>
      <c r="AT277" t="s">
        <v>1477</v>
      </c>
      <c r="AU277">
        <v>0</v>
      </c>
      <c r="AV277" t="s">
        <v>1477</v>
      </c>
      <c r="AW277">
        <v>0</v>
      </c>
      <c r="AX277" t="s">
        <v>1477</v>
      </c>
      <c r="AY277">
        <v>0</v>
      </c>
      <c r="AZ277">
        <v>0</v>
      </c>
      <c r="BA277" t="s">
        <v>753</v>
      </c>
      <c r="BB277" t="s">
        <v>753</v>
      </c>
      <c r="BC277" t="s">
        <v>753</v>
      </c>
      <c r="BD277" t="s">
        <v>753</v>
      </c>
    </row>
    <row r="278" spans="1:56" x14ac:dyDescent="0.25">
      <c r="A278" t="s">
        <v>820</v>
      </c>
      <c r="B278">
        <v>47</v>
      </c>
      <c r="C278">
        <v>1</v>
      </c>
      <c r="D278" t="s">
        <v>801</v>
      </c>
      <c r="E278">
        <v>573</v>
      </c>
      <c r="F278">
        <v>2.2999999999999998</v>
      </c>
      <c r="G278">
        <v>5</v>
      </c>
      <c r="H278">
        <v>0.64</v>
      </c>
      <c r="I278">
        <v>1.3</v>
      </c>
      <c r="J278" t="s">
        <v>753</v>
      </c>
      <c r="K278" t="s">
        <v>1477</v>
      </c>
      <c r="L278" t="s">
        <v>1477</v>
      </c>
      <c r="M278">
        <v>0</v>
      </c>
      <c r="N278">
        <v>0</v>
      </c>
      <c r="O278" t="s">
        <v>2352</v>
      </c>
      <c r="P278" t="s">
        <v>753</v>
      </c>
      <c r="Q278">
        <v>0</v>
      </c>
      <c r="R278" t="s">
        <v>753</v>
      </c>
      <c r="S278">
        <v>0</v>
      </c>
      <c r="T278" t="s">
        <v>753</v>
      </c>
      <c r="U278">
        <v>0</v>
      </c>
      <c r="V278" t="s">
        <v>753</v>
      </c>
      <c r="W278">
        <v>0</v>
      </c>
      <c r="X278">
        <v>0</v>
      </c>
      <c r="Y278" t="s">
        <v>753</v>
      </c>
      <c r="Z278">
        <v>0</v>
      </c>
      <c r="AA278" t="s">
        <v>753</v>
      </c>
      <c r="AB278">
        <v>0</v>
      </c>
      <c r="AC278">
        <v>-2.8000000000000001E-2</v>
      </c>
      <c r="AD278">
        <v>72</v>
      </c>
      <c r="AE278" t="s">
        <v>1477</v>
      </c>
      <c r="AF278">
        <v>3110</v>
      </c>
      <c r="AG278">
        <v>84</v>
      </c>
      <c r="AH278">
        <v>73</v>
      </c>
      <c r="AI278">
        <v>50</v>
      </c>
      <c r="AJ278" t="s">
        <v>821</v>
      </c>
      <c r="AK278">
        <v>3000020</v>
      </c>
      <c r="AL278">
        <v>30000553</v>
      </c>
      <c r="AM278">
        <v>30000033</v>
      </c>
      <c r="AN278">
        <v>451587</v>
      </c>
      <c r="AO278">
        <v>6166728</v>
      </c>
      <c r="AP278">
        <v>451587</v>
      </c>
      <c r="AQ278">
        <v>6166728</v>
      </c>
      <c r="AR278" t="s">
        <v>758</v>
      </c>
      <c r="AS278">
        <v>0</v>
      </c>
      <c r="AT278" t="s">
        <v>1477</v>
      </c>
      <c r="AU278">
        <v>0</v>
      </c>
      <c r="AV278" t="s">
        <v>1477</v>
      </c>
      <c r="AW278">
        <v>0</v>
      </c>
      <c r="AX278" t="s">
        <v>1477</v>
      </c>
      <c r="AY278">
        <v>0</v>
      </c>
      <c r="AZ278">
        <v>0</v>
      </c>
      <c r="BA278" t="s">
        <v>753</v>
      </c>
      <c r="BB278" t="s">
        <v>753</v>
      </c>
      <c r="BC278" t="s">
        <v>753</v>
      </c>
      <c r="BD278" t="s">
        <v>753</v>
      </c>
    </row>
    <row r="279" spans="1:56" x14ac:dyDescent="0.25">
      <c r="A279" t="s">
        <v>822</v>
      </c>
      <c r="B279">
        <v>48</v>
      </c>
      <c r="C279">
        <v>1</v>
      </c>
      <c r="D279" t="s">
        <v>801</v>
      </c>
      <c r="E279">
        <v>573</v>
      </c>
      <c r="F279">
        <v>2.9</v>
      </c>
      <c r="G279">
        <v>5</v>
      </c>
      <c r="H279">
        <v>0.56000000000000005</v>
      </c>
      <c r="I279">
        <v>1.5</v>
      </c>
      <c r="J279" t="s">
        <v>753</v>
      </c>
      <c r="K279" t="s">
        <v>760</v>
      </c>
      <c r="L279" t="s">
        <v>760</v>
      </c>
      <c r="M279" t="s">
        <v>738</v>
      </c>
      <c r="N279" t="s">
        <v>760</v>
      </c>
      <c r="O279" t="s">
        <v>2352</v>
      </c>
      <c r="P279" t="s">
        <v>753</v>
      </c>
      <c r="Q279" t="s">
        <v>753</v>
      </c>
      <c r="R279" t="s">
        <v>753</v>
      </c>
      <c r="S279" t="s">
        <v>753</v>
      </c>
      <c r="T279" t="s">
        <v>753</v>
      </c>
      <c r="U279">
        <v>0</v>
      </c>
      <c r="V279" t="s">
        <v>753</v>
      </c>
      <c r="W279" t="s">
        <v>760</v>
      </c>
      <c r="X279">
        <v>0</v>
      </c>
      <c r="Y279" t="s">
        <v>753</v>
      </c>
      <c r="Z279">
        <v>0</v>
      </c>
      <c r="AA279" t="s">
        <v>753</v>
      </c>
      <c r="AB279">
        <v>0</v>
      </c>
      <c r="AC279">
        <v>1.03E-2</v>
      </c>
      <c r="AD279">
        <v>119.6053</v>
      </c>
      <c r="AE279">
        <v>0</v>
      </c>
      <c r="AF279">
        <v>3110</v>
      </c>
      <c r="AG279">
        <v>84</v>
      </c>
      <c r="AH279">
        <v>73</v>
      </c>
      <c r="AI279">
        <v>50</v>
      </c>
      <c r="AJ279" t="s">
        <v>823</v>
      </c>
      <c r="AK279">
        <v>3000019</v>
      </c>
      <c r="AL279">
        <v>30000478</v>
      </c>
      <c r="AM279">
        <v>30000032</v>
      </c>
      <c r="AN279">
        <v>451714</v>
      </c>
      <c r="AO279">
        <v>6166613</v>
      </c>
      <c r="AP279">
        <v>451714</v>
      </c>
      <c r="AQ279">
        <v>6166613</v>
      </c>
      <c r="AR279" t="s">
        <v>758</v>
      </c>
      <c r="AS279" t="s">
        <v>753</v>
      </c>
      <c r="AT279">
        <v>1.4378</v>
      </c>
      <c r="AU279" t="s">
        <v>763</v>
      </c>
      <c r="AV279">
        <v>4.99E-2</v>
      </c>
      <c r="AW279" t="s">
        <v>763</v>
      </c>
      <c r="AX279">
        <v>99.161500000000004</v>
      </c>
      <c r="AY279" t="s">
        <v>753</v>
      </c>
      <c r="AZ279">
        <v>0</v>
      </c>
      <c r="BA279" t="s">
        <v>753</v>
      </c>
      <c r="BB279" t="s">
        <v>753</v>
      </c>
      <c r="BC279" t="s">
        <v>753</v>
      </c>
      <c r="BD279" t="s">
        <v>753</v>
      </c>
    </row>
    <row r="280" spans="1:56" x14ac:dyDescent="0.25">
      <c r="A280" t="s">
        <v>2084</v>
      </c>
      <c r="B280">
        <v>11201</v>
      </c>
      <c r="C280">
        <v>1</v>
      </c>
      <c r="D280" t="s">
        <v>917</v>
      </c>
      <c r="E280">
        <v>420</v>
      </c>
      <c r="F280">
        <v>1.6</v>
      </c>
      <c r="G280">
        <v>15</v>
      </c>
      <c r="H280">
        <v>0.75</v>
      </c>
      <c r="I280">
        <v>1.5</v>
      </c>
      <c r="J280" t="s">
        <v>753</v>
      </c>
      <c r="K280" t="s">
        <v>787</v>
      </c>
      <c r="L280" t="s">
        <v>787</v>
      </c>
      <c r="M280" t="s">
        <v>738</v>
      </c>
      <c r="N280" t="s">
        <v>787</v>
      </c>
      <c r="O280" t="s">
        <v>2352</v>
      </c>
      <c r="P280" t="s">
        <v>753</v>
      </c>
      <c r="Q280">
        <v>0</v>
      </c>
      <c r="R280" t="s">
        <v>753</v>
      </c>
      <c r="S280">
        <v>0</v>
      </c>
      <c r="T280" t="s">
        <v>753</v>
      </c>
      <c r="U280">
        <v>0</v>
      </c>
      <c r="V280" t="s">
        <v>753</v>
      </c>
      <c r="W280" t="s">
        <v>787</v>
      </c>
      <c r="X280">
        <v>0</v>
      </c>
      <c r="Y280" t="s">
        <v>753</v>
      </c>
      <c r="Z280">
        <v>0</v>
      </c>
      <c r="AA280" t="s">
        <v>753</v>
      </c>
      <c r="AB280">
        <v>0</v>
      </c>
      <c r="AC280">
        <v>4.1283000000000003</v>
      </c>
      <c r="AD280">
        <v>182.13820000000001</v>
      </c>
      <c r="AE280">
        <v>25.825299999999999</v>
      </c>
      <c r="AF280">
        <v>1150</v>
      </c>
      <c r="AG280">
        <v>124</v>
      </c>
      <c r="AH280">
        <v>108</v>
      </c>
      <c r="AI280">
        <v>125</v>
      </c>
      <c r="AJ280" t="s">
        <v>2085</v>
      </c>
      <c r="AK280">
        <v>4600108</v>
      </c>
      <c r="AL280">
        <v>46000615</v>
      </c>
      <c r="AM280">
        <v>46000614</v>
      </c>
      <c r="AN280">
        <v>562956</v>
      </c>
      <c r="AO280">
        <v>6114673</v>
      </c>
      <c r="AP280">
        <v>99</v>
      </c>
      <c r="AQ280">
        <v>99</v>
      </c>
      <c r="AR280" t="s">
        <v>1744</v>
      </c>
      <c r="AS280" t="s">
        <v>762</v>
      </c>
      <c r="AT280">
        <v>5.1467000000000001</v>
      </c>
      <c r="AU280" t="s">
        <v>763</v>
      </c>
      <c r="AV280">
        <v>2.1856</v>
      </c>
      <c r="AW280" t="s">
        <v>763</v>
      </c>
      <c r="AX280">
        <v>58.038200000000003</v>
      </c>
      <c r="AY280" t="s">
        <v>1343</v>
      </c>
      <c r="AZ280">
        <v>0</v>
      </c>
      <c r="BA280" t="s">
        <v>753</v>
      </c>
      <c r="BB280" t="s">
        <v>753</v>
      </c>
      <c r="BC280" t="s">
        <v>753</v>
      </c>
      <c r="BD280" t="s">
        <v>753</v>
      </c>
    </row>
    <row r="281" spans="1:56" x14ac:dyDescent="0.25">
      <c r="A281" t="s">
        <v>1973</v>
      </c>
      <c r="B281">
        <v>3007</v>
      </c>
      <c r="C281">
        <v>1</v>
      </c>
      <c r="D281" t="s">
        <v>1217</v>
      </c>
      <c r="E281">
        <v>657</v>
      </c>
      <c r="F281">
        <v>9.4</v>
      </c>
      <c r="G281">
        <v>10</v>
      </c>
      <c r="H281">
        <v>3.69</v>
      </c>
      <c r="I281">
        <v>7.8</v>
      </c>
      <c r="J281" t="s">
        <v>753</v>
      </c>
      <c r="K281" t="s">
        <v>760</v>
      </c>
      <c r="L281" t="s">
        <v>760</v>
      </c>
      <c r="M281" t="s">
        <v>738</v>
      </c>
      <c r="N281" t="s">
        <v>760</v>
      </c>
      <c r="O281" t="s">
        <v>2352</v>
      </c>
      <c r="P281" t="s">
        <v>753</v>
      </c>
      <c r="Q281" t="s">
        <v>762</v>
      </c>
      <c r="R281" t="s">
        <v>753</v>
      </c>
      <c r="S281" t="s">
        <v>762</v>
      </c>
      <c r="T281" t="s">
        <v>753</v>
      </c>
      <c r="U281">
        <v>0</v>
      </c>
      <c r="V281" t="s">
        <v>753</v>
      </c>
      <c r="W281" t="s">
        <v>760</v>
      </c>
      <c r="X281">
        <v>0</v>
      </c>
      <c r="Y281" t="s">
        <v>753</v>
      </c>
      <c r="Z281">
        <v>0</v>
      </c>
      <c r="AA281" t="s">
        <v>753</v>
      </c>
      <c r="AB281">
        <v>0</v>
      </c>
      <c r="AC281">
        <v>1.6049</v>
      </c>
      <c r="AD281">
        <v>41.572400000000002</v>
      </c>
      <c r="AE281">
        <v>0.1</v>
      </c>
      <c r="AF281">
        <v>3150</v>
      </c>
      <c r="AG281">
        <v>0</v>
      </c>
      <c r="AH281">
        <v>0</v>
      </c>
      <c r="AI281">
        <v>0</v>
      </c>
      <c r="AJ281" t="s">
        <v>1974</v>
      </c>
      <c r="AK281">
        <v>2200233</v>
      </c>
      <c r="AL281">
        <v>22001592</v>
      </c>
      <c r="AM281">
        <v>22001591</v>
      </c>
      <c r="AN281">
        <v>500461</v>
      </c>
      <c r="AO281">
        <v>6223147</v>
      </c>
      <c r="AP281">
        <v>500461</v>
      </c>
      <c r="AQ281">
        <v>6223147</v>
      </c>
      <c r="AR281" t="s">
        <v>758</v>
      </c>
      <c r="AS281" t="s">
        <v>762</v>
      </c>
      <c r="AT281">
        <v>1.1647000000000001</v>
      </c>
      <c r="AU281" t="s">
        <v>763</v>
      </c>
      <c r="AV281">
        <v>4.6600000000000003E-2</v>
      </c>
      <c r="AW281" t="s">
        <v>763</v>
      </c>
      <c r="AX281">
        <v>100.29770000000001</v>
      </c>
      <c r="AY281" t="s">
        <v>753</v>
      </c>
      <c r="AZ281">
        <v>0</v>
      </c>
      <c r="BA281" t="s">
        <v>753</v>
      </c>
      <c r="BB281" t="s">
        <v>753</v>
      </c>
      <c r="BC281" t="s">
        <v>753</v>
      </c>
      <c r="BD281" t="s">
        <v>753</v>
      </c>
    </row>
    <row r="282" spans="1:56" x14ac:dyDescent="0.25">
      <c r="A282" t="s">
        <v>653</v>
      </c>
      <c r="B282">
        <v>599</v>
      </c>
      <c r="C282">
        <v>1</v>
      </c>
      <c r="D282" t="s">
        <v>941</v>
      </c>
      <c r="E282">
        <v>760</v>
      </c>
      <c r="F282">
        <v>214.8</v>
      </c>
      <c r="G282">
        <v>9</v>
      </c>
      <c r="H282">
        <v>0.45</v>
      </c>
      <c r="I282">
        <v>0.9</v>
      </c>
      <c r="J282" t="s">
        <v>762</v>
      </c>
      <c r="K282" t="s">
        <v>762</v>
      </c>
      <c r="L282" t="s">
        <v>762</v>
      </c>
      <c r="M282" t="s">
        <v>754</v>
      </c>
      <c r="N282" t="s">
        <v>762</v>
      </c>
      <c r="O282" t="s">
        <v>2352</v>
      </c>
      <c r="P282" t="s">
        <v>860</v>
      </c>
      <c r="Q282" t="s">
        <v>755</v>
      </c>
      <c r="R282" t="s">
        <v>753</v>
      </c>
      <c r="S282" t="s">
        <v>755</v>
      </c>
      <c r="T282" t="s">
        <v>753</v>
      </c>
      <c r="U282">
        <v>0</v>
      </c>
      <c r="V282" t="s">
        <v>762</v>
      </c>
      <c r="W282" t="s">
        <v>762</v>
      </c>
      <c r="X282">
        <v>0</v>
      </c>
      <c r="Y282" t="s">
        <v>860</v>
      </c>
      <c r="Z282">
        <v>0</v>
      </c>
      <c r="AA282" t="s">
        <v>860</v>
      </c>
      <c r="AB282">
        <v>0</v>
      </c>
      <c r="AC282">
        <v>0.83809999999999996</v>
      </c>
      <c r="AD282">
        <v>46.122</v>
      </c>
      <c r="AE282">
        <v>0.1</v>
      </c>
      <c r="AF282">
        <v>3130</v>
      </c>
      <c r="AG282">
        <v>68</v>
      </c>
      <c r="AH282">
        <v>61</v>
      </c>
      <c r="AI282">
        <v>118</v>
      </c>
      <c r="AJ282" t="s">
        <v>1396</v>
      </c>
      <c r="AK282">
        <v>2500476</v>
      </c>
      <c r="AL282">
        <v>25001019</v>
      </c>
      <c r="AM282">
        <v>25001016</v>
      </c>
      <c r="AN282">
        <v>465760</v>
      </c>
      <c r="AO282">
        <v>6197220</v>
      </c>
      <c r="AP282">
        <v>465036</v>
      </c>
      <c r="AQ282">
        <v>6197465</v>
      </c>
      <c r="AR282" t="s">
        <v>758</v>
      </c>
      <c r="AS282" t="s">
        <v>762</v>
      </c>
      <c r="AT282">
        <v>2.4476</v>
      </c>
      <c r="AU282" t="s">
        <v>763</v>
      </c>
      <c r="AV282">
        <v>0.113</v>
      </c>
      <c r="AW282" t="s">
        <v>763</v>
      </c>
      <c r="AX282">
        <v>96.389799999999994</v>
      </c>
      <c r="AY282" t="s">
        <v>753</v>
      </c>
      <c r="AZ282" t="s">
        <v>790</v>
      </c>
      <c r="BA282" t="s">
        <v>762</v>
      </c>
      <c r="BB282" t="s">
        <v>762</v>
      </c>
      <c r="BC282" t="s">
        <v>753</v>
      </c>
      <c r="BD282" t="s">
        <v>762</v>
      </c>
    </row>
    <row r="283" spans="1:56" x14ac:dyDescent="0.25">
      <c r="A283" t="s">
        <v>667</v>
      </c>
      <c r="B283">
        <v>922</v>
      </c>
      <c r="C283">
        <v>2</v>
      </c>
      <c r="D283" t="s">
        <v>1611</v>
      </c>
      <c r="E283">
        <v>390</v>
      </c>
      <c r="F283">
        <v>11.9</v>
      </c>
      <c r="G283">
        <v>13</v>
      </c>
      <c r="H283">
        <v>0.6</v>
      </c>
      <c r="I283">
        <v>0.8</v>
      </c>
      <c r="J283" t="s">
        <v>787</v>
      </c>
      <c r="K283" t="s">
        <v>787</v>
      </c>
      <c r="L283" t="s">
        <v>787</v>
      </c>
      <c r="M283" t="s">
        <v>754</v>
      </c>
      <c r="N283" t="s">
        <v>787</v>
      </c>
      <c r="O283" t="s">
        <v>2352</v>
      </c>
      <c r="P283" t="s">
        <v>860</v>
      </c>
      <c r="Q283">
        <v>0</v>
      </c>
      <c r="R283" t="s">
        <v>860</v>
      </c>
      <c r="S283">
        <v>0</v>
      </c>
      <c r="T283" t="s">
        <v>860</v>
      </c>
      <c r="U283">
        <v>0</v>
      </c>
      <c r="V283" t="s">
        <v>787</v>
      </c>
      <c r="W283" t="s">
        <v>787</v>
      </c>
      <c r="X283">
        <v>0</v>
      </c>
      <c r="Y283" t="s">
        <v>860</v>
      </c>
      <c r="Z283">
        <v>0</v>
      </c>
      <c r="AA283" t="s">
        <v>860</v>
      </c>
      <c r="AB283">
        <v>0</v>
      </c>
      <c r="AC283">
        <v>4.9549000000000003</v>
      </c>
      <c r="AD283">
        <v>119.00660000000001</v>
      </c>
      <c r="AE283">
        <v>0.25</v>
      </c>
      <c r="AF283">
        <v>3160</v>
      </c>
      <c r="AG283">
        <v>0</v>
      </c>
      <c r="AH283">
        <v>0</v>
      </c>
      <c r="AI283">
        <v>0</v>
      </c>
      <c r="AJ283" t="s">
        <v>1670</v>
      </c>
      <c r="AK283">
        <v>6000069</v>
      </c>
      <c r="AL283">
        <v>60000531</v>
      </c>
      <c r="AM283">
        <v>60000101</v>
      </c>
      <c r="AN283">
        <v>694280</v>
      </c>
      <c r="AO283">
        <v>6105160</v>
      </c>
      <c r="AP283">
        <v>694199</v>
      </c>
      <c r="AQ283">
        <v>6104954</v>
      </c>
      <c r="AR283" t="s">
        <v>758</v>
      </c>
      <c r="AS283" t="s">
        <v>762</v>
      </c>
      <c r="AT283">
        <v>4.2342000000000004</v>
      </c>
      <c r="AU283" t="s">
        <v>763</v>
      </c>
      <c r="AV283">
        <v>0.5645</v>
      </c>
      <c r="AW283" t="s">
        <v>763</v>
      </c>
      <c r="AX283">
        <v>110.84220000000001</v>
      </c>
      <c r="AY283" t="s">
        <v>753</v>
      </c>
      <c r="AZ283">
        <v>0</v>
      </c>
      <c r="BA283" t="s">
        <v>762</v>
      </c>
      <c r="BB283" t="s">
        <v>762</v>
      </c>
      <c r="BC283" t="s">
        <v>753</v>
      </c>
      <c r="BD283" t="s">
        <v>762</v>
      </c>
    </row>
    <row r="284" spans="1:56" x14ac:dyDescent="0.25">
      <c r="A284" t="s">
        <v>38</v>
      </c>
      <c r="B284">
        <v>119</v>
      </c>
      <c r="C284">
        <v>1</v>
      </c>
      <c r="D284" t="s">
        <v>863</v>
      </c>
      <c r="E284">
        <v>510</v>
      </c>
      <c r="F284">
        <v>41.4</v>
      </c>
      <c r="G284">
        <v>9</v>
      </c>
      <c r="H284">
        <v>0.84</v>
      </c>
      <c r="I284">
        <v>1.2</v>
      </c>
      <c r="J284" t="s">
        <v>753</v>
      </c>
      <c r="K284" t="s">
        <v>787</v>
      </c>
      <c r="L284" t="s">
        <v>787</v>
      </c>
      <c r="M284" t="s">
        <v>738</v>
      </c>
      <c r="N284" t="s">
        <v>787</v>
      </c>
      <c r="O284" t="s">
        <v>2352</v>
      </c>
      <c r="P284" t="s">
        <v>753</v>
      </c>
      <c r="Q284" t="s">
        <v>787</v>
      </c>
      <c r="R284" t="s">
        <v>753</v>
      </c>
      <c r="S284" t="s">
        <v>787</v>
      </c>
      <c r="T284" t="s">
        <v>753</v>
      </c>
      <c r="U284">
        <v>0</v>
      </c>
      <c r="V284" t="s">
        <v>753</v>
      </c>
      <c r="W284" t="s">
        <v>787</v>
      </c>
      <c r="X284">
        <v>0</v>
      </c>
      <c r="Y284" t="s">
        <v>753</v>
      </c>
      <c r="Z284">
        <v>0</v>
      </c>
      <c r="AA284" t="s">
        <v>753</v>
      </c>
      <c r="AB284">
        <v>0</v>
      </c>
      <c r="AC284">
        <v>2.8416999999999999</v>
      </c>
      <c r="AD284">
        <v>25.113199999999999</v>
      </c>
      <c r="AE284" t="s">
        <v>1477</v>
      </c>
      <c r="AF284">
        <v>3150</v>
      </c>
      <c r="AG284">
        <v>92</v>
      </c>
      <c r="AH284">
        <v>81</v>
      </c>
      <c r="AI284">
        <v>59</v>
      </c>
      <c r="AJ284" t="s">
        <v>884</v>
      </c>
      <c r="AK284">
        <v>3700035</v>
      </c>
      <c r="AL284">
        <v>37000224</v>
      </c>
      <c r="AM284">
        <v>37000050</v>
      </c>
      <c r="AN284">
        <v>525938</v>
      </c>
      <c r="AO284">
        <v>6120227</v>
      </c>
      <c r="AP284">
        <v>525938</v>
      </c>
      <c r="AQ284">
        <v>6120227</v>
      </c>
      <c r="AR284" t="s">
        <v>758</v>
      </c>
      <c r="AS284" t="s">
        <v>762</v>
      </c>
      <c r="AT284" t="s">
        <v>1477</v>
      </c>
      <c r="AU284" t="s">
        <v>753</v>
      </c>
      <c r="AV284">
        <v>1.0000000000000001E-5</v>
      </c>
      <c r="AW284" t="s">
        <v>763</v>
      </c>
      <c r="AY284" t="s">
        <v>753</v>
      </c>
      <c r="AZ284">
        <v>0</v>
      </c>
      <c r="BA284" t="s">
        <v>753</v>
      </c>
      <c r="BB284" t="s">
        <v>753</v>
      </c>
      <c r="BC284" t="s">
        <v>753</v>
      </c>
      <c r="BD284" t="s">
        <v>753</v>
      </c>
    </row>
    <row r="285" spans="1:56" x14ac:dyDescent="0.25">
      <c r="A285" t="s">
        <v>197</v>
      </c>
      <c r="B285">
        <v>473</v>
      </c>
      <c r="C285">
        <v>1</v>
      </c>
      <c r="D285" t="s">
        <v>975</v>
      </c>
      <c r="E285">
        <v>740</v>
      </c>
      <c r="F285">
        <v>90.3</v>
      </c>
      <c r="G285">
        <v>9</v>
      </c>
      <c r="H285">
        <v>1.2</v>
      </c>
      <c r="I285">
        <v>2.1</v>
      </c>
      <c r="J285" t="s">
        <v>753</v>
      </c>
      <c r="K285" t="s">
        <v>787</v>
      </c>
      <c r="L285" t="s">
        <v>787</v>
      </c>
      <c r="M285" t="s">
        <v>738</v>
      </c>
      <c r="N285" t="s">
        <v>762</v>
      </c>
      <c r="O285" t="s">
        <v>753</v>
      </c>
      <c r="P285" t="s">
        <v>753</v>
      </c>
      <c r="Q285" t="s">
        <v>753</v>
      </c>
      <c r="R285" t="s">
        <v>753</v>
      </c>
      <c r="S285" t="s">
        <v>753</v>
      </c>
      <c r="T285" t="s">
        <v>753</v>
      </c>
      <c r="U285" t="s">
        <v>762</v>
      </c>
      <c r="V285" t="s">
        <v>753</v>
      </c>
      <c r="W285" t="s">
        <v>762</v>
      </c>
      <c r="X285" t="s">
        <v>760</v>
      </c>
      <c r="Y285" t="s">
        <v>753</v>
      </c>
      <c r="Z285" t="s">
        <v>787</v>
      </c>
      <c r="AA285" t="s">
        <v>753</v>
      </c>
      <c r="AB285" t="s">
        <v>764</v>
      </c>
      <c r="AC285">
        <v>1.7955666666666668</v>
      </c>
      <c r="AD285">
        <v>22.104975000000003</v>
      </c>
      <c r="AE285" t="s">
        <v>1477</v>
      </c>
      <c r="AF285">
        <v>3150</v>
      </c>
      <c r="AG285">
        <v>0</v>
      </c>
      <c r="AH285">
        <v>0</v>
      </c>
      <c r="AI285">
        <v>0</v>
      </c>
      <c r="AJ285" t="s">
        <v>1276</v>
      </c>
      <c r="AK285">
        <v>2100278</v>
      </c>
      <c r="AL285">
        <v>21000899</v>
      </c>
      <c r="AM285">
        <v>21000258</v>
      </c>
      <c r="AN285">
        <v>531019</v>
      </c>
      <c r="AO285">
        <v>6234743</v>
      </c>
      <c r="AP285">
        <v>531011</v>
      </c>
      <c r="AQ285">
        <v>6234769</v>
      </c>
      <c r="AR285" t="s">
        <v>758</v>
      </c>
      <c r="AS285" t="s">
        <v>762</v>
      </c>
      <c r="AT285">
        <v>0.86206666666666665</v>
      </c>
      <c r="AU285" t="s">
        <v>755</v>
      </c>
      <c r="AV285">
        <v>6.9800000000000001E-2</v>
      </c>
      <c r="AW285" t="s">
        <v>753</v>
      </c>
      <c r="AX285">
        <v>114.39619999999999</v>
      </c>
      <c r="AY285" t="s">
        <v>753</v>
      </c>
      <c r="AZ285" t="s">
        <v>764</v>
      </c>
      <c r="BA285" t="s">
        <v>753</v>
      </c>
      <c r="BB285" t="s">
        <v>753</v>
      </c>
      <c r="BC285" t="s">
        <v>753</v>
      </c>
      <c r="BD285" t="s">
        <v>753</v>
      </c>
    </row>
    <row r="286" spans="1:56" x14ac:dyDescent="0.25">
      <c r="A286" t="s">
        <v>115</v>
      </c>
      <c r="B286">
        <v>296</v>
      </c>
      <c r="C286">
        <v>1</v>
      </c>
      <c r="D286" t="s">
        <v>998</v>
      </c>
      <c r="E286">
        <v>779</v>
      </c>
      <c r="F286">
        <v>63.3</v>
      </c>
      <c r="G286">
        <v>11</v>
      </c>
      <c r="H286">
        <v>0.97</v>
      </c>
      <c r="I286">
        <v>1.8</v>
      </c>
      <c r="J286" t="s">
        <v>753</v>
      </c>
      <c r="K286" t="s">
        <v>787</v>
      </c>
      <c r="L286" t="s">
        <v>787</v>
      </c>
      <c r="M286" t="s">
        <v>738</v>
      </c>
      <c r="N286" t="s">
        <v>787</v>
      </c>
      <c r="O286" t="s">
        <v>2352</v>
      </c>
      <c r="P286" t="s">
        <v>753</v>
      </c>
      <c r="Q286">
        <v>0</v>
      </c>
      <c r="R286" t="s">
        <v>753</v>
      </c>
      <c r="S286">
        <v>0</v>
      </c>
      <c r="T286" t="s">
        <v>753</v>
      </c>
      <c r="U286">
        <v>0</v>
      </c>
      <c r="V286" t="s">
        <v>753</v>
      </c>
      <c r="W286" t="s">
        <v>787</v>
      </c>
      <c r="X286">
        <v>0</v>
      </c>
      <c r="Y286" t="s">
        <v>753</v>
      </c>
      <c r="Z286">
        <v>0</v>
      </c>
      <c r="AA286" t="s">
        <v>753</v>
      </c>
      <c r="AB286">
        <v>0</v>
      </c>
      <c r="AC286">
        <v>2.5849000000000002</v>
      </c>
      <c r="AD286">
        <v>32.396850000000001</v>
      </c>
      <c r="AE286">
        <v>3.8039000000000001</v>
      </c>
      <c r="AF286">
        <v>1150</v>
      </c>
      <c r="AG286">
        <v>0</v>
      </c>
      <c r="AH286">
        <v>0</v>
      </c>
      <c r="AI286">
        <v>0</v>
      </c>
      <c r="AJ286" t="s">
        <v>1057</v>
      </c>
      <c r="AK286">
        <v>1600028</v>
      </c>
      <c r="AL286">
        <v>16000374</v>
      </c>
      <c r="AM286">
        <v>16000049</v>
      </c>
      <c r="AN286">
        <v>491990</v>
      </c>
      <c r="AO286">
        <v>6282463</v>
      </c>
      <c r="AP286">
        <v>491972</v>
      </c>
      <c r="AQ286">
        <v>6282472</v>
      </c>
      <c r="AR286" t="s">
        <v>758</v>
      </c>
      <c r="AS286" t="s">
        <v>753</v>
      </c>
      <c r="AT286">
        <v>1.5383</v>
      </c>
      <c r="AU286" t="s">
        <v>763</v>
      </c>
      <c r="AV286">
        <v>0.17849999999999999</v>
      </c>
      <c r="AW286" t="s">
        <v>763</v>
      </c>
      <c r="AX286">
        <v>146.59809999999999</v>
      </c>
      <c r="AY286" t="s">
        <v>753</v>
      </c>
      <c r="AZ286" t="s">
        <v>790</v>
      </c>
      <c r="BA286" t="s">
        <v>753</v>
      </c>
      <c r="BB286" t="s">
        <v>753</v>
      </c>
      <c r="BC286" t="s">
        <v>753</v>
      </c>
      <c r="BD286" t="s">
        <v>753</v>
      </c>
    </row>
    <row r="287" spans="1:56" x14ac:dyDescent="0.25">
      <c r="A287" t="s">
        <v>1912</v>
      </c>
      <c r="B287">
        <v>2302</v>
      </c>
      <c r="C287">
        <v>2</v>
      </c>
      <c r="D287" t="s">
        <v>1488</v>
      </c>
      <c r="E287">
        <v>173</v>
      </c>
      <c r="F287">
        <v>1.8</v>
      </c>
      <c r="G287">
        <v>13</v>
      </c>
      <c r="H287">
        <v>0.42</v>
      </c>
      <c r="I287">
        <v>1</v>
      </c>
      <c r="J287" t="s">
        <v>753</v>
      </c>
      <c r="K287" t="s">
        <v>787</v>
      </c>
      <c r="L287" t="s">
        <v>787</v>
      </c>
      <c r="M287" t="s">
        <v>738</v>
      </c>
      <c r="N287" t="s">
        <v>787</v>
      </c>
      <c r="O287" t="s">
        <v>2352</v>
      </c>
      <c r="P287" t="s">
        <v>753</v>
      </c>
      <c r="Q287" t="s">
        <v>760</v>
      </c>
      <c r="R287" t="s">
        <v>753</v>
      </c>
      <c r="S287" t="s">
        <v>760</v>
      </c>
      <c r="T287" t="s">
        <v>753</v>
      </c>
      <c r="U287">
        <v>0</v>
      </c>
      <c r="V287" t="s">
        <v>753</v>
      </c>
      <c r="W287" t="s">
        <v>787</v>
      </c>
      <c r="X287">
        <v>0</v>
      </c>
      <c r="Y287" t="s">
        <v>753</v>
      </c>
      <c r="Z287">
        <v>0</v>
      </c>
      <c r="AA287" t="s">
        <v>753</v>
      </c>
      <c r="AB287">
        <v>0</v>
      </c>
      <c r="AC287">
        <v>0.38030000000000003</v>
      </c>
      <c r="AD287">
        <v>90.401300000000006</v>
      </c>
      <c r="AE287" t="s">
        <v>1477</v>
      </c>
      <c r="AF287">
        <v>3130</v>
      </c>
      <c r="AG287">
        <v>144</v>
      </c>
      <c r="AH287">
        <v>251</v>
      </c>
      <c r="AI287">
        <v>0</v>
      </c>
      <c r="AJ287" t="s">
        <v>1913</v>
      </c>
      <c r="AK287">
        <v>5000086</v>
      </c>
      <c r="AL287">
        <v>50000494</v>
      </c>
      <c r="AM287">
        <v>50000173</v>
      </c>
      <c r="AN287">
        <v>722227</v>
      </c>
      <c r="AO287">
        <v>6189425</v>
      </c>
      <c r="AP287">
        <v>722227</v>
      </c>
      <c r="AQ287">
        <v>6189425</v>
      </c>
      <c r="AR287" t="s">
        <v>1744</v>
      </c>
      <c r="AS287" t="s">
        <v>762</v>
      </c>
      <c r="AT287">
        <v>4.8997000000000002</v>
      </c>
      <c r="AU287" t="s">
        <v>763</v>
      </c>
      <c r="AV287">
        <v>0.33389999999999997</v>
      </c>
      <c r="AW287" t="s">
        <v>763</v>
      </c>
      <c r="AX287">
        <v>114.1579</v>
      </c>
      <c r="AY287" t="s">
        <v>753</v>
      </c>
      <c r="AZ287">
        <v>0</v>
      </c>
      <c r="BA287" t="s">
        <v>753</v>
      </c>
      <c r="BB287" t="s">
        <v>753</v>
      </c>
      <c r="BC287" t="s">
        <v>753</v>
      </c>
      <c r="BD287" t="s">
        <v>753</v>
      </c>
    </row>
    <row r="288" spans="1:56" x14ac:dyDescent="0.25">
      <c r="A288" t="s">
        <v>81</v>
      </c>
      <c r="B288">
        <v>213</v>
      </c>
      <c r="C288">
        <v>1</v>
      </c>
      <c r="D288" t="s">
        <v>961</v>
      </c>
      <c r="E288">
        <v>450</v>
      </c>
      <c r="F288">
        <v>14.1</v>
      </c>
      <c r="G288">
        <v>9</v>
      </c>
      <c r="H288">
        <v>2.12</v>
      </c>
      <c r="I288">
        <v>3.45</v>
      </c>
      <c r="J288" t="s">
        <v>753</v>
      </c>
      <c r="K288" t="s">
        <v>787</v>
      </c>
      <c r="L288" t="s">
        <v>787</v>
      </c>
      <c r="M288" t="s">
        <v>738</v>
      </c>
      <c r="N288" t="s">
        <v>787</v>
      </c>
      <c r="O288" t="s">
        <v>762</v>
      </c>
      <c r="P288" t="s">
        <v>753</v>
      </c>
      <c r="Q288" t="s">
        <v>760</v>
      </c>
      <c r="R288" t="s">
        <v>753</v>
      </c>
      <c r="S288" t="s">
        <v>760</v>
      </c>
      <c r="T288" t="s">
        <v>753</v>
      </c>
      <c r="U288" t="s">
        <v>760</v>
      </c>
      <c r="V288" t="s">
        <v>753</v>
      </c>
      <c r="W288" t="s">
        <v>760</v>
      </c>
      <c r="X288">
        <v>0</v>
      </c>
      <c r="Y288" t="s">
        <v>753</v>
      </c>
      <c r="Z288" t="s">
        <v>787</v>
      </c>
      <c r="AA288" t="s">
        <v>753</v>
      </c>
      <c r="AB288" t="s">
        <v>764</v>
      </c>
      <c r="AC288">
        <v>3.9066999999999998</v>
      </c>
      <c r="AD288">
        <v>25.613149999999997</v>
      </c>
      <c r="AE288" t="s">
        <v>1477</v>
      </c>
      <c r="AF288">
        <v>3150</v>
      </c>
      <c r="AG288">
        <v>0</v>
      </c>
      <c r="AH288">
        <v>0</v>
      </c>
      <c r="AI288">
        <v>0</v>
      </c>
      <c r="AJ288" t="s">
        <v>970</v>
      </c>
      <c r="AK288">
        <v>4400005</v>
      </c>
      <c r="AL288">
        <v>44000079</v>
      </c>
      <c r="AM288">
        <v>44000015</v>
      </c>
      <c r="AN288">
        <v>610959</v>
      </c>
      <c r="AO288">
        <v>6132589</v>
      </c>
      <c r="AP288">
        <v>611049</v>
      </c>
      <c r="AQ288">
        <v>6132443</v>
      </c>
      <c r="AR288" t="s">
        <v>758</v>
      </c>
      <c r="AS288" t="s">
        <v>762</v>
      </c>
      <c r="AT288">
        <v>1.5304500000000001</v>
      </c>
      <c r="AU288" t="s">
        <v>763</v>
      </c>
      <c r="AV288">
        <v>0.16470000000000001</v>
      </c>
      <c r="AW288" t="s">
        <v>763</v>
      </c>
      <c r="AX288">
        <v>108.96895000000001</v>
      </c>
      <c r="AY288" t="s">
        <v>753</v>
      </c>
      <c r="AZ288" t="s">
        <v>764</v>
      </c>
      <c r="BA288" t="s">
        <v>753</v>
      </c>
      <c r="BB288" t="s">
        <v>753</v>
      </c>
      <c r="BC288" t="s">
        <v>753</v>
      </c>
      <c r="BD288" t="s">
        <v>753</v>
      </c>
    </row>
    <row r="289" spans="1:56" x14ac:dyDescent="0.25">
      <c r="A289" t="s">
        <v>1695</v>
      </c>
      <c r="B289">
        <v>959</v>
      </c>
      <c r="C289">
        <v>4</v>
      </c>
      <c r="D289" t="s">
        <v>1692</v>
      </c>
      <c r="E289">
        <v>580</v>
      </c>
      <c r="F289">
        <v>2.8</v>
      </c>
      <c r="G289">
        <v>5</v>
      </c>
      <c r="H289">
        <v>0.73</v>
      </c>
      <c r="I289">
        <v>2.4</v>
      </c>
      <c r="J289" t="s">
        <v>753</v>
      </c>
      <c r="K289" t="s">
        <v>787</v>
      </c>
      <c r="L289" t="s">
        <v>787</v>
      </c>
      <c r="M289" t="s">
        <v>738</v>
      </c>
      <c r="N289" t="s">
        <v>787</v>
      </c>
      <c r="O289" t="s">
        <v>2352</v>
      </c>
      <c r="P289" t="s">
        <v>753</v>
      </c>
      <c r="Q289" t="s">
        <v>760</v>
      </c>
      <c r="R289" t="s">
        <v>753</v>
      </c>
      <c r="S289" t="s">
        <v>760</v>
      </c>
      <c r="T289" t="s">
        <v>753</v>
      </c>
      <c r="U289">
        <v>0</v>
      </c>
      <c r="V289" t="s">
        <v>753</v>
      </c>
      <c r="W289" t="s">
        <v>787</v>
      </c>
      <c r="X289">
        <v>0</v>
      </c>
      <c r="Y289" t="s">
        <v>753</v>
      </c>
      <c r="Z289">
        <v>0</v>
      </c>
      <c r="AA289" t="s">
        <v>753</v>
      </c>
      <c r="AB289">
        <v>0</v>
      </c>
      <c r="AC289">
        <v>2.3E-2</v>
      </c>
      <c r="AD289">
        <v>200.6908</v>
      </c>
      <c r="AE289" t="s">
        <v>1477</v>
      </c>
      <c r="AF289">
        <v>3160</v>
      </c>
      <c r="AG289">
        <v>95</v>
      </c>
      <c r="AH289">
        <v>84</v>
      </c>
      <c r="AI289">
        <v>58</v>
      </c>
      <c r="AJ289" t="s">
        <v>1696</v>
      </c>
      <c r="AK289">
        <v>4100034</v>
      </c>
      <c r="AL289">
        <v>41000164</v>
      </c>
      <c r="AM289">
        <v>41000042</v>
      </c>
      <c r="AN289">
        <v>524584</v>
      </c>
      <c r="AO289">
        <v>6091702</v>
      </c>
      <c r="AP289">
        <v>524708</v>
      </c>
      <c r="AQ289">
        <v>6091735</v>
      </c>
      <c r="AR289" t="s">
        <v>758</v>
      </c>
      <c r="AS289" t="s">
        <v>762</v>
      </c>
      <c r="AT289">
        <v>1.9951000000000001</v>
      </c>
      <c r="AU289" t="s">
        <v>763</v>
      </c>
      <c r="AV289">
        <v>0.14860000000000001</v>
      </c>
      <c r="AW289" t="s">
        <v>763</v>
      </c>
      <c r="AX289">
        <v>80.288200000000003</v>
      </c>
      <c r="AY289" t="s">
        <v>753</v>
      </c>
      <c r="AZ289">
        <v>0</v>
      </c>
      <c r="BA289" t="s">
        <v>753</v>
      </c>
      <c r="BB289" t="s">
        <v>753</v>
      </c>
      <c r="BC289" t="s">
        <v>753</v>
      </c>
      <c r="BD289" t="s">
        <v>753</v>
      </c>
    </row>
    <row r="290" spans="1:56" x14ac:dyDescent="0.25">
      <c r="A290" t="s">
        <v>168</v>
      </c>
      <c r="B290">
        <v>418</v>
      </c>
      <c r="C290">
        <v>1</v>
      </c>
      <c r="D290" t="s">
        <v>1204</v>
      </c>
      <c r="E290">
        <v>846</v>
      </c>
      <c r="F290">
        <v>11.3</v>
      </c>
      <c r="G290">
        <v>9</v>
      </c>
      <c r="H290">
        <v>0.3</v>
      </c>
      <c r="I290">
        <v>0.6</v>
      </c>
      <c r="J290" t="s">
        <v>753</v>
      </c>
      <c r="K290" t="s">
        <v>760</v>
      </c>
      <c r="L290" t="s">
        <v>760</v>
      </c>
      <c r="M290" t="s">
        <v>738</v>
      </c>
      <c r="N290" t="s">
        <v>760</v>
      </c>
      <c r="O290" t="s">
        <v>2352</v>
      </c>
      <c r="P290" t="s">
        <v>753</v>
      </c>
      <c r="Q290" t="s">
        <v>760</v>
      </c>
      <c r="R290" t="s">
        <v>753</v>
      </c>
      <c r="S290" t="s">
        <v>760</v>
      </c>
      <c r="T290" t="s">
        <v>753</v>
      </c>
      <c r="U290">
        <v>0</v>
      </c>
      <c r="V290" t="s">
        <v>753</v>
      </c>
      <c r="W290" t="s">
        <v>760</v>
      </c>
      <c r="X290">
        <v>0</v>
      </c>
      <c r="Y290" t="s">
        <v>753</v>
      </c>
      <c r="Z290">
        <v>0</v>
      </c>
      <c r="AA290" t="s">
        <v>753</v>
      </c>
      <c r="AB290">
        <v>0</v>
      </c>
      <c r="AC290">
        <v>3.2122000000000002</v>
      </c>
      <c r="AD290">
        <v>51.368400000000001</v>
      </c>
      <c r="AE290">
        <v>0.40029999999999999</v>
      </c>
      <c r="AF290">
        <v>0</v>
      </c>
      <c r="AG290">
        <v>0</v>
      </c>
      <c r="AH290">
        <v>0</v>
      </c>
      <c r="AI290">
        <v>0</v>
      </c>
      <c r="AJ290" t="s">
        <v>1209</v>
      </c>
      <c r="AK290">
        <v>1500047</v>
      </c>
      <c r="AL290">
        <v>15000870</v>
      </c>
      <c r="AM290">
        <v>15000051</v>
      </c>
      <c r="AN290">
        <v>548166</v>
      </c>
      <c r="AO290">
        <v>6277381</v>
      </c>
      <c r="AP290">
        <v>548269</v>
      </c>
      <c r="AQ290">
        <v>6277423</v>
      </c>
      <c r="AR290" t="s">
        <v>758</v>
      </c>
      <c r="AS290" t="s">
        <v>762</v>
      </c>
      <c r="AT290">
        <v>2.9319999999999999</v>
      </c>
      <c r="AU290" t="s">
        <v>763</v>
      </c>
      <c r="AV290">
        <v>0.16600000000000001</v>
      </c>
      <c r="AW290" t="s">
        <v>763</v>
      </c>
      <c r="AX290">
        <v>152.21780000000001</v>
      </c>
      <c r="AY290" t="s">
        <v>753</v>
      </c>
      <c r="AZ290" t="s">
        <v>764</v>
      </c>
      <c r="BA290" t="s">
        <v>753</v>
      </c>
      <c r="BB290" t="s">
        <v>753</v>
      </c>
      <c r="BC290" t="s">
        <v>753</v>
      </c>
      <c r="BD290" t="s">
        <v>753</v>
      </c>
    </row>
    <row r="291" spans="1:56" x14ac:dyDescent="0.25">
      <c r="A291" t="s">
        <v>1830</v>
      </c>
      <c r="B291">
        <v>1402</v>
      </c>
      <c r="C291">
        <v>1</v>
      </c>
      <c r="D291" t="s">
        <v>1217</v>
      </c>
      <c r="E291">
        <v>657</v>
      </c>
      <c r="F291">
        <v>9.6</v>
      </c>
      <c r="G291">
        <v>17</v>
      </c>
      <c r="H291" t="s">
        <v>1477</v>
      </c>
      <c r="I291" t="s">
        <v>1477</v>
      </c>
      <c r="J291" t="s">
        <v>753</v>
      </c>
      <c r="K291" t="s">
        <v>1477</v>
      </c>
      <c r="L291" t="s">
        <v>1477</v>
      </c>
      <c r="M291">
        <v>0</v>
      </c>
      <c r="N291">
        <v>0</v>
      </c>
      <c r="O291" t="s">
        <v>2352</v>
      </c>
      <c r="P291" t="s">
        <v>753</v>
      </c>
      <c r="Q291">
        <v>0</v>
      </c>
      <c r="R291" t="s">
        <v>753</v>
      </c>
      <c r="S291">
        <v>0</v>
      </c>
      <c r="T291" t="s">
        <v>753</v>
      </c>
      <c r="U291">
        <v>0</v>
      </c>
      <c r="V291" t="s">
        <v>753</v>
      </c>
      <c r="W291">
        <v>0</v>
      </c>
      <c r="X291">
        <v>0</v>
      </c>
      <c r="Y291" t="s">
        <v>753</v>
      </c>
      <c r="Z291">
        <v>0</v>
      </c>
      <c r="AA291" t="s">
        <v>753</v>
      </c>
      <c r="AB291">
        <v>0</v>
      </c>
      <c r="AC291" t="s">
        <v>1477</v>
      </c>
      <c r="AD291" t="s">
        <v>1477</v>
      </c>
      <c r="AE291" t="s">
        <v>1477</v>
      </c>
      <c r="AF291">
        <v>0</v>
      </c>
      <c r="AG291">
        <v>0</v>
      </c>
      <c r="AH291">
        <v>0</v>
      </c>
      <c r="AI291">
        <v>0</v>
      </c>
      <c r="AJ291" t="s">
        <v>1138</v>
      </c>
      <c r="AK291" t="s">
        <v>1138</v>
      </c>
      <c r="AL291" t="s">
        <v>1138</v>
      </c>
      <c r="AM291" t="s">
        <v>1138</v>
      </c>
      <c r="AN291">
        <v>99</v>
      </c>
      <c r="AO291">
        <v>99</v>
      </c>
      <c r="AP291">
        <v>99</v>
      </c>
      <c r="AQ291">
        <v>99</v>
      </c>
      <c r="AR291" t="s">
        <v>1744</v>
      </c>
      <c r="AS291">
        <v>0</v>
      </c>
      <c r="AT291" t="s">
        <v>1477</v>
      </c>
      <c r="AU291">
        <v>0</v>
      </c>
      <c r="AV291" t="s">
        <v>1477</v>
      </c>
      <c r="AW291">
        <v>0</v>
      </c>
      <c r="AX291" t="s">
        <v>1477</v>
      </c>
      <c r="AY291">
        <v>0</v>
      </c>
      <c r="AZ291">
        <v>0</v>
      </c>
      <c r="BA291" t="s">
        <v>753</v>
      </c>
      <c r="BB291" t="s">
        <v>753</v>
      </c>
      <c r="BC291" t="s">
        <v>753</v>
      </c>
      <c r="BD291" t="s">
        <v>753</v>
      </c>
    </row>
    <row r="292" spans="1:56" x14ac:dyDescent="0.25">
      <c r="A292" t="s">
        <v>330</v>
      </c>
      <c r="B292">
        <v>703</v>
      </c>
      <c r="C292">
        <v>2</v>
      </c>
      <c r="D292" t="s">
        <v>1495</v>
      </c>
      <c r="E292">
        <v>270</v>
      </c>
      <c r="F292">
        <v>50.1</v>
      </c>
      <c r="G292">
        <v>13</v>
      </c>
      <c r="H292">
        <v>0.37</v>
      </c>
      <c r="I292">
        <v>0.9</v>
      </c>
      <c r="J292" t="s">
        <v>787</v>
      </c>
      <c r="K292" t="s">
        <v>787</v>
      </c>
      <c r="L292" t="s">
        <v>787</v>
      </c>
      <c r="M292" t="s">
        <v>754</v>
      </c>
      <c r="N292" t="s">
        <v>760</v>
      </c>
      <c r="O292" t="s">
        <v>2352</v>
      </c>
      <c r="P292" t="s">
        <v>860</v>
      </c>
      <c r="Q292" t="s">
        <v>787</v>
      </c>
      <c r="R292" t="s">
        <v>787</v>
      </c>
      <c r="S292" t="s">
        <v>787</v>
      </c>
      <c r="T292" t="s">
        <v>787</v>
      </c>
      <c r="U292">
        <v>0</v>
      </c>
      <c r="V292" t="s">
        <v>760</v>
      </c>
      <c r="W292" t="s">
        <v>760</v>
      </c>
      <c r="X292">
        <v>0</v>
      </c>
      <c r="Y292" t="s">
        <v>860</v>
      </c>
      <c r="Z292">
        <v>0</v>
      </c>
      <c r="AA292" t="s">
        <v>860</v>
      </c>
      <c r="AB292">
        <v>0</v>
      </c>
      <c r="AC292">
        <v>3.64425</v>
      </c>
      <c r="AD292">
        <v>74.521550000000005</v>
      </c>
      <c r="AE292">
        <v>0.1</v>
      </c>
      <c r="AF292">
        <v>0</v>
      </c>
      <c r="AG292">
        <v>0</v>
      </c>
      <c r="AH292">
        <v>0</v>
      </c>
      <c r="AI292">
        <v>0</v>
      </c>
      <c r="AJ292" t="s">
        <v>1511</v>
      </c>
      <c r="AK292">
        <v>4900050</v>
      </c>
      <c r="AL292">
        <v>49000149</v>
      </c>
      <c r="AM292">
        <v>49000148</v>
      </c>
      <c r="AN292">
        <v>694733</v>
      </c>
      <c r="AO292">
        <v>6214867</v>
      </c>
      <c r="AP292">
        <v>694470</v>
      </c>
      <c r="AQ292">
        <v>6214836</v>
      </c>
      <c r="AR292" t="s">
        <v>758</v>
      </c>
      <c r="AS292" t="s">
        <v>753</v>
      </c>
      <c r="AT292">
        <v>3.7816000000000001</v>
      </c>
      <c r="AU292" t="s">
        <v>763</v>
      </c>
      <c r="AV292">
        <v>0.44664999999999999</v>
      </c>
      <c r="AW292" t="s">
        <v>763</v>
      </c>
      <c r="AX292">
        <v>104.63735</v>
      </c>
      <c r="AY292" t="s">
        <v>753</v>
      </c>
      <c r="AZ292">
        <v>0</v>
      </c>
      <c r="BA292" t="s">
        <v>762</v>
      </c>
      <c r="BB292" t="s">
        <v>762</v>
      </c>
      <c r="BC292" t="s">
        <v>753</v>
      </c>
      <c r="BD292" t="s">
        <v>753</v>
      </c>
    </row>
    <row r="293" spans="1:56" x14ac:dyDescent="0.25">
      <c r="A293" t="s">
        <v>824</v>
      </c>
      <c r="B293">
        <v>49</v>
      </c>
      <c r="C293">
        <v>1</v>
      </c>
      <c r="D293" t="s">
        <v>801</v>
      </c>
      <c r="E293">
        <v>573</v>
      </c>
      <c r="F293">
        <v>11.1</v>
      </c>
      <c r="G293">
        <v>1</v>
      </c>
      <c r="H293">
        <v>0.79</v>
      </c>
      <c r="I293">
        <v>1.8</v>
      </c>
      <c r="J293" t="s">
        <v>753</v>
      </c>
      <c r="K293" t="s">
        <v>755</v>
      </c>
      <c r="L293" t="s">
        <v>762</v>
      </c>
      <c r="M293" t="s">
        <v>754</v>
      </c>
      <c r="N293" t="s">
        <v>755</v>
      </c>
      <c r="O293" t="s">
        <v>2352</v>
      </c>
      <c r="P293" t="s">
        <v>753</v>
      </c>
      <c r="Q293" t="s">
        <v>755</v>
      </c>
      <c r="R293" t="s">
        <v>753</v>
      </c>
      <c r="S293" t="s">
        <v>755</v>
      </c>
      <c r="T293" t="s">
        <v>753</v>
      </c>
      <c r="U293" t="s">
        <v>755</v>
      </c>
      <c r="V293" t="s">
        <v>753</v>
      </c>
      <c r="W293" t="s">
        <v>755</v>
      </c>
      <c r="X293">
        <v>0</v>
      </c>
      <c r="Y293" t="s">
        <v>753</v>
      </c>
      <c r="Z293">
        <v>0</v>
      </c>
      <c r="AA293" t="s">
        <v>753</v>
      </c>
      <c r="AB293" t="s">
        <v>764</v>
      </c>
      <c r="AC293">
        <v>-3.0000000000000001E-3</v>
      </c>
      <c r="AD293">
        <v>31.262250000000002</v>
      </c>
      <c r="AE293" t="s">
        <v>1477</v>
      </c>
      <c r="AF293">
        <v>3110</v>
      </c>
      <c r="AG293">
        <v>84</v>
      </c>
      <c r="AH293">
        <v>73</v>
      </c>
      <c r="AI293">
        <v>50</v>
      </c>
      <c r="AJ293" t="s">
        <v>825</v>
      </c>
      <c r="AK293">
        <v>3000005</v>
      </c>
      <c r="AL293">
        <v>30000158</v>
      </c>
      <c r="AM293">
        <v>30000005</v>
      </c>
      <c r="AN293">
        <v>450100</v>
      </c>
      <c r="AO293">
        <v>6166893</v>
      </c>
      <c r="AP293">
        <v>450100</v>
      </c>
      <c r="AQ293">
        <v>6166893</v>
      </c>
      <c r="AR293" t="s">
        <v>758</v>
      </c>
      <c r="AS293" t="s">
        <v>755</v>
      </c>
      <c r="AT293">
        <v>0.54630000000000001</v>
      </c>
      <c r="AU293" t="s">
        <v>755</v>
      </c>
      <c r="AV293">
        <v>1.1349999999999999E-2</v>
      </c>
      <c r="AW293" t="s">
        <v>755</v>
      </c>
      <c r="AX293">
        <v>96.111449999999991</v>
      </c>
      <c r="AY293" t="s">
        <v>753</v>
      </c>
      <c r="AZ293" t="s">
        <v>790</v>
      </c>
      <c r="BA293" t="s">
        <v>753</v>
      </c>
      <c r="BB293" t="s">
        <v>753</v>
      </c>
      <c r="BC293" t="s">
        <v>753</v>
      </c>
      <c r="BD293" t="s">
        <v>753</v>
      </c>
    </row>
    <row r="294" spans="1:56" x14ac:dyDescent="0.25">
      <c r="A294" t="s">
        <v>1939</v>
      </c>
      <c r="B294">
        <v>2502</v>
      </c>
      <c r="C294">
        <v>2</v>
      </c>
      <c r="D294" t="s">
        <v>1541</v>
      </c>
      <c r="E294">
        <v>370</v>
      </c>
      <c r="F294">
        <v>4.7</v>
      </c>
      <c r="G294">
        <v>13</v>
      </c>
      <c r="H294">
        <v>0.25</v>
      </c>
      <c r="I294">
        <v>0.5</v>
      </c>
      <c r="J294" t="s">
        <v>753</v>
      </c>
      <c r="K294" t="s">
        <v>762</v>
      </c>
      <c r="L294" t="s">
        <v>762</v>
      </c>
      <c r="M294" t="s">
        <v>738</v>
      </c>
      <c r="N294" t="s">
        <v>755</v>
      </c>
      <c r="O294" t="s">
        <v>2352</v>
      </c>
      <c r="P294" t="s">
        <v>753</v>
      </c>
      <c r="Q294" t="s">
        <v>753</v>
      </c>
      <c r="R294" t="s">
        <v>753</v>
      </c>
      <c r="S294" t="s">
        <v>753</v>
      </c>
      <c r="T294" t="s">
        <v>753</v>
      </c>
      <c r="U294">
        <v>0</v>
      </c>
      <c r="V294" t="s">
        <v>753</v>
      </c>
      <c r="W294" t="s">
        <v>755</v>
      </c>
      <c r="X294">
        <v>0</v>
      </c>
      <c r="Y294" t="s">
        <v>753</v>
      </c>
      <c r="Z294">
        <v>0</v>
      </c>
      <c r="AA294" t="s">
        <v>753</v>
      </c>
      <c r="AB294">
        <v>0</v>
      </c>
      <c r="AC294">
        <v>1.3328</v>
      </c>
      <c r="AD294">
        <v>143.04599999999999</v>
      </c>
      <c r="AE294" t="s">
        <v>1477</v>
      </c>
      <c r="AF294">
        <v>3140</v>
      </c>
      <c r="AG294">
        <v>163</v>
      </c>
      <c r="AH294">
        <v>145</v>
      </c>
      <c r="AI294">
        <v>91</v>
      </c>
      <c r="AJ294" t="s">
        <v>1940</v>
      </c>
      <c r="AK294">
        <v>5700179</v>
      </c>
      <c r="AL294">
        <v>57000179</v>
      </c>
      <c r="AM294">
        <v>57000042</v>
      </c>
      <c r="AN294">
        <v>680191</v>
      </c>
      <c r="AO294">
        <v>6130513</v>
      </c>
      <c r="AP294">
        <v>680191</v>
      </c>
      <c r="AQ294">
        <v>6130513</v>
      </c>
      <c r="AR294" t="s">
        <v>1744</v>
      </c>
      <c r="AS294" t="s">
        <v>762</v>
      </c>
      <c r="AT294">
        <v>2.1421000000000001</v>
      </c>
      <c r="AU294" t="s">
        <v>763</v>
      </c>
      <c r="AV294">
        <v>4.87E-2</v>
      </c>
      <c r="AW294" t="s">
        <v>755</v>
      </c>
      <c r="AX294">
        <v>98.783100000000005</v>
      </c>
      <c r="AY294" t="s">
        <v>753</v>
      </c>
      <c r="AZ294">
        <v>0</v>
      </c>
      <c r="BA294" t="s">
        <v>753</v>
      </c>
      <c r="BB294" t="s">
        <v>753</v>
      </c>
      <c r="BC294" t="s">
        <v>753</v>
      </c>
      <c r="BD294" t="s">
        <v>753</v>
      </c>
    </row>
    <row r="295" spans="1:56" x14ac:dyDescent="0.25">
      <c r="A295" t="s">
        <v>389</v>
      </c>
      <c r="B295">
        <v>810</v>
      </c>
      <c r="C295">
        <v>2</v>
      </c>
      <c r="D295" t="s">
        <v>1577</v>
      </c>
      <c r="E295">
        <v>153</v>
      </c>
      <c r="F295">
        <v>19.899999999999999</v>
      </c>
      <c r="G295">
        <v>11</v>
      </c>
      <c r="H295">
        <v>1.0900000000000001</v>
      </c>
      <c r="I295">
        <v>2.5</v>
      </c>
      <c r="J295" t="s">
        <v>753</v>
      </c>
      <c r="K295" t="s">
        <v>760</v>
      </c>
      <c r="L295" t="s">
        <v>760</v>
      </c>
      <c r="M295" t="s">
        <v>738</v>
      </c>
      <c r="N295" t="s">
        <v>755</v>
      </c>
      <c r="O295" t="s">
        <v>2352</v>
      </c>
      <c r="P295" t="s">
        <v>753</v>
      </c>
      <c r="Q295">
        <v>0</v>
      </c>
      <c r="R295" t="s">
        <v>753</v>
      </c>
      <c r="S295">
        <v>0</v>
      </c>
      <c r="T295" t="s">
        <v>753</v>
      </c>
      <c r="U295" t="s">
        <v>760</v>
      </c>
      <c r="V295" t="s">
        <v>753</v>
      </c>
      <c r="W295" t="s">
        <v>760</v>
      </c>
      <c r="X295">
        <v>0</v>
      </c>
      <c r="Y295" t="s">
        <v>753</v>
      </c>
      <c r="Z295" t="s">
        <v>762</v>
      </c>
      <c r="AA295" t="s">
        <v>753</v>
      </c>
      <c r="AB295" t="s">
        <v>764</v>
      </c>
      <c r="AC295">
        <v>3.1986499999999998</v>
      </c>
      <c r="AD295">
        <v>15.600149999999999</v>
      </c>
      <c r="AE295">
        <v>5.0281000000000002</v>
      </c>
      <c r="AF295">
        <v>1150</v>
      </c>
      <c r="AG295">
        <v>0</v>
      </c>
      <c r="AH295">
        <v>0</v>
      </c>
      <c r="AI295">
        <v>0</v>
      </c>
      <c r="AJ295" t="s">
        <v>1587</v>
      </c>
      <c r="AK295">
        <v>5300004</v>
      </c>
      <c r="AL295">
        <v>53000139</v>
      </c>
      <c r="AM295">
        <v>53000008</v>
      </c>
      <c r="AN295">
        <v>716342</v>
      </c>
      <c r="AO295">
        <v>6168457</v>
      </c>
      <c r="AP295">
        <v>716430</v>
      </c>
      <c r="AQ295">
        <v>6168450</v>
      </c>
      <c r="AR295" t="s">
        <v>758</v>
      </c>
      <c r="AS295" t="s">
        <v>755</v>
      </c>
      <c r="AT295">
        <v>0.68724999999999992</v>
      </c>
      <c r="AU295" t="s">
        <v>755</v>
      </c>
      <c r="AV295">
        <v>0.10414999999999999</v>
      </c>
      <c r="AW295" t="s">
        <v>753</v>
      </c>
      <c r="AX295">
        <v>99.676749999999998</v>
      </c>
      <c r="AY295" t="s">
        <v>753</v>
      </c>
      <c r="AZ295" t="s">
        <v>790</v>
      </c>
      <c r="BA295" t="s">
        <v>753</v>
      </c>
      <c r="BB295" t="s">
        <v>753</v>
      </c>
      <c r="BC295" t="s">
        <v>753</v>
      </c>
      <c r="BD295" t="s">
        <v>753</v>
      </c>
    </row>
    <row r="296" spans="1:56" x14ac:dyDescent="0.25">
      <c r="A296" t="s">
        <v>116</v>
      </c>
      <c r="B296">
        <v>297</v>
      </c>
      <c r="C296">
        <v>1</v>
      </c>
      <c r="D296" t="s">
        <v>998</v>
      </c>
      <c r="E296">
        <v>661</v>
      </c>
      <c r="F296">
        <v>13.5</v>
      </c>
      <c r="G296">
        <v>9</v>
      </c>
      <c r="H296">
        <v>1.03</v>
      </c>
      <c r="I296">
        <v>1.7</v>
      </c>
      <c r="J296" t="s">
        <v>753</v>
      </c>
      <c r="K296" t="s">
        <v>762</v>
      </c>
      <c r="L296" t="s">
        <v>762</v>
      </c>
      <c r="M296" t="s">
        <v>738</v>
      </c>
      <c r="N296" t="s">
        <v>762</v>
      </c>
      <c r="O296" t="s">
        <v>760</v>
      </c>
      <c r="P296" t="s">
        <v>753</v>
      </c>
      <c r="Q296" t="s">
        <v>753</v>
      </c>
      <c r="R296" t="s">
        <v>753</v>
      </c>
      <c r="S296" t="s">
        <v>762</v>
      </c>
      <c r="T296" t="s">
        <v>753</v>
      </c>
      <c r="U296" t="s">
        <v>753</v>
      </c>
      <c r="V296" t="s">
        <v>753</v>
      </c>
      <c r="W296" t="s">
        <v>753</v>
      </c>
      <c r="X296">
        <v>0</v>
      </c>
      <c r="Y296" t="s">
        <v>753</v>
      </c>
      <c r="Z296" t="s">
        <v>762</v>
      </c>
      <c r="AA296" t="s">
        <v>753</v>
      </c>
      <c r="AB296">
        <v>0</v>
      </c>
      <c r="AC296">
        <v>1.9749499999999998</v>
      </c>
      <c r="AD296">
        <v>32.945966666666664</v>
      </c>
      <c r="AE296">
        <v>0.13664999999999999</v>
      </c>
      <c r="AF296">
        <v>3150</v>
      </c>
      <c r="AG296">
        <v>0</v>
      </c>
      <c r="AH296">
        <v>0</v>
      </c>
      <c r="AI296">
        <v>0</v>
      </c>
      <c r="AJ296" t="s">
        <v>1058</v>
      </c>
      <c r="AK296">
        <v>1600004</v>
      </c>
      <c r="AL296">
        <v>16000098</v>
      </c>
      <c r="AM296">
        <v>16000004</v>
      </c>
      <c r="AN296">
        <v>484940</v>
      </c>
      <c r="AO296">
        <v>6252816</v>
      </c>
      <c r="AP296">
        <v>484828</v>
      </c>
      <c r="AQ296">
        <v>6252863</v>
      </c>
      <c r="AR296" t="s">
        <v>758</v>
      </c>
      <c r="AS296" t="s">
        <v>753</v>
      </c>
      <c r="AT296">
        <v>0.78444999999999998</v>
      </c>
      <c r="AU296" t="s">
        <v>755</v>
      </c>
      <c r="AV296">
        <v>9.9599999999999994E-2</v>
      </c>
      <c r="AW296" t="s">
        <v>763</v>
      </c>
      <c r="AX296">
        <v>100.10843333333332</v>
      </c>
      <c r="AY296" t="s">
        <v>753</v>
      </c>
      <c r="AZ296">
        <v>0</v>
      </c>
      <c r="BA296" t="s">
        <v>753</v>
      </c>
      <c r="BB296" t="s">
        <v>753</v>
      </c>
      <c r="BC296" t="s">
        <v>753</v>
      </c>
      <c r="BD296" t="s">
        <v>753</v>
      </c>
    </row>
    <row r="297" spans="1:56" x14ac:dyDescent="0.25">
      <c r="A297" t="s">
        <v>173</v>
      </c>
      <c r="B297">
        <v>429</v>
      </c>
      <c r="C297">
        <v>1</v>
      </c>
      <c r="D297" t="s">
        <v>1217</v>
      </c>
      <c r="E297">
        <v>661</v>
      </c>
      <c r="F297">
        <v>58.8</v>
      </c>
      <c r="G297">
        <v>9</v>
      </c>
      <c r="H297">
        <v>1.62</v>
      </c>
      <c r="I297">
        <v>6.1</v>
      </c>
      <c r="J297" t="s">
        <v>753</v>
      </c>
      <c r="K297" t="s">
        <v>762</v>
      </c>
      <c r="L297" t="s">
        <v>762</v>
      </c>
      <c r="M297" t="s">
        <v>738</v>
      </c>
      <c r="N297" t="s">
        <v>755</v>
      </c>
      <c r="O297" t="s">
        <v>2352</v>
      </c>
      <c r="P297" t="s">
        <v>753</v>
      </c>
      <c r="Q297" t="s">
        <v>753</v>
      </c>
      <c r="R297" t="s">
        <v>753</v>
      </c>
      <c r="S297" t="s">
        <v>753</v>
      </c>
      <c r="T297" t="s">
        <v>753</v>
      </c>
      <c r="U297">
        <v>0</v>
      </c>
      <c r="V297" t="s">
        <v>753</v>
      </c>
      <c r="W297" t="s">
        <v>755</v>
      </c>
      <c r="X297">
        <v>0</v>
      </c>
      <c r="Y297" t="s">
        <v>753</v>
      </c>
      <c r="Z297">
        <v>0</v>
      </c>
      <c r="AA297" t="s">
        <v>753</v>
      </c>
      <c r="AB297">
        <v>0</v>
      </c>
      <c r="AC297">
        <v>1.0383</v>
      </c>
      <c r="AD297">
        <v>38.2928</v>
      </c>
      <c r="AE297">
        <v>0.12055</v>
      </c>
      <c r="AF297">
        <v>3150</v>
      </c>
      <c r="AG297">
        <v>0</v>
      </c>
      <c r="AH297">
        <v>0</v>
      </c>
      <c r="AI297">
        <v>0</v>
      </c>
      <c r="AJ297" t="s">
        <v>1226</v>
      </c>
      <c r="AK297">
        <v>2200018</v>
      </c>
      <c r="AL297">
        <v>22000071</v>
      </c>
      <c r="AM297">
        <v>22000070</v>
      </c>
      <c r="AN297">
        <v>479740</v>
      </c>
      <c r="AO297">
        <v>6245300</v>
      </c>
      <c r="AP297">
        <v>479740</v>
      </c>
      <c r="AQ297">
        <v>6245300</v>
      </c>
      <c r="AR297" t="s">
        <v>758</v>
      </c>
      <c r="AS297" t="s">
        <v>762</v>
      </c>
      <c r="AT297">
        <v>2.0164499999999999</v>
      </c>
      <c r="AU297" t="s">
        <v>763</v>
      </c>
      <c r="AV297">
        <v>6.8150000000000002E-2</v>
      </c>
      <c r="AW297" t="s">
        <v>753</v>
      </c>
      <c r="AX297">
        <v>91.642899999999997</v>
      </c>
      <c r="AY297" t="s">
        <v>753</v>
      </c>
      <c r="AZ297" t="s">
        <v>790</v>
      </c>
      <c r="BA297" t="s">
        <v>753</v>
      </c>
      <c r="BB297" t="s">
        <v>753</v>
      </c>
      <c r="BC297" t="s">
        <v>753</v>
      </c>
      <c r="BD297" t="s">
        <v>753</v>
      </c>
    </row>
    <row r="298" spans="1:56" x14ac:dyDescent="0.25">
      <c r="A298" t="s">
        <v>1059</v>
      </c>
      <c r="B298">
        <v>298</v>
      </c>
      <c r="C298">
        <v>1</v>
      </c>
      <c r="D298" t="s">
        <v>998</v>
      </c>
      <c r="E298">
        <v>849</v>
      </c>
      <c r="F298">
        <v>5</v>
      </c>
      <c r="G298">
        <v>10</v>
      </c>
      <c r="H298">
        <v>3.03</v>
      </c>
      <c r="I298">
        <v>7.4</v>
      </c>
      <c r="J298" t="s">
        <v>753</v>
      </c>
      <c r="K298" t="s">
        <v>762</v>
      </c>
      <c r="L298" t="s">
        <v>762</v>
      </c>
      <c r="M298" t="s">
        <v>738</v>
      </c>
      <c r="N298" t="s">
        <v>762</v>
      </c>
      <c r="O298" t="s">
        <v>2352</v>
      </c>
      <c r="P298" t="s">
        <v>753</v>
      </c>
      <c r="Q298" t="s">
        <v>753</v>
      </c>
      <c r="R298" t="s">
        <v>753</v>
      </c>
      <c r="S298" t="s">
        <v>753</v>
      </c>
      <c r="T298" t="s">
        <v>753</v>
      </c>
      <c r="U298">
        <v>0</v>
      </c>
      <c r="V298" t="s">
        <v>753</v>
      </c>
      <c r="W298" t="s">
        <v>762</v>
      </c>
      <c r="X298">
        <v>0</v>
      </c>
      <c r="Y298" t="s">
        <v>753</v>
      </c>
      <c r="Z298">
        <v>0</v>
      </c>
      <c r="AA298" t="s">
        <v>753</v>
      </c>
      <c r="AB298">
        <v>0</v>
      </c>
      <c r="AC298">
        <v>2.0304000000000002</v>
      </c>
      <c r="AD298">
        <v>10.230699999999999</v>
      </c>
      <c r="AE298">
        <v>0.1</v>
      </c>
      <c r="AF298">
        <v>3150</v>
      </c>
      <c r="AG298">
        <v>0</v>
      </c>
      <c r="AH298">
        <v>0</v>
      </c>
      <c r="AI298">
        <v>0</v>
      </c>
      <c r="AJ298" t="s">
        <v>1060</v>
      </c>
      <c r="AK298">
        <v>700048</v>
      </c>
      <c r="AL298">
        <v>7000322</v>
      </c>
      <c r="AM298">
        <v>7000321</v>
      </c>
      <c r="AN298">
        <v>552355</v>
      </c>
      <c r="AO298">
        <v>6335445</v>
      </c>
      <c r="AP298">
        <v>552355</v>
      </c>
      <c r="AQ298">
        <v>6335445</v>
      </c>
      <c r="AR298" t="s">
        <v>758</v>
      </c>
      <c r="AS298" t="s">
        <v>755</v>
      </c>
      <c r="AT298">
        <v>0.92479999999999996</v>
      </c>
      <c r="AU298" t="s">
        <v>763</v>
      </c>
      <c r="AV298">
        <v>4.1300000000000003E-2</v>
      </c>
      <c r="AW298" t="s">
        <v>763</v>
      </c>
      <c r="AX298">
        <v>108.19325000000001</v>
      </c>
      <c r="AY298" t="s">
        <v>753</v>
      </c>
      <c r="AZ298">
        <v>0</v>
      </c>
      <c r="BA298" t="s">
        <v>753</v>
      </c>
      <c r="BB298" t="s">
        <v>753</v>
      </c>
      <c r="BC298" t="s">
        <v>753</v>
      </c>
      <c r="BD298" t="s">
        <v>753</v>
      </c>
    </row>
    <row r="299" spans="1:56" x14ac:dyDescent="0.25">
      <c r="A299" t="s">
        <v>2022</v>
      </c>
      <c r="B299">
        <v>6572</v>
      </c>
      <c r="C299">
        <v>1</v>
      </c>
      <c r="D299" t="s">
        <v>752</v>
      </c>
      <c r="E299">
        <v>825</v>
      </c>
      <c r="F299">
        <v>1.7</v>
      </c>
      <c r="G299">
        <v>13</v>
      </c>
      <c r="H299">
        <v>0.14000000000000001</v>
      </c>
      <c r="I299">
        <v>0.74</v>
      </c>
      <c r="J299" t="s">
        <v>753</v>
      </c>
      <c r="K299" t="s">
        <v>760</v>
      </c>
      <c r="L299" t="s">
        <v>760</v>
      </c>
      <c r="M299" t="s">
        <v>738</v>
      </c>
      <c r="N299" t="s">
        <v>753</v>
      </c>
      <c r="O299" t="s">
        <v>2352</v>
      </c>
      <c r="P299" t="s">
        <v>753</v>
      </c>
      <c r="Q299" t="s">
        <v>760</v>
      </c>
      <c r="R299" t="s">
        <v>753</v>
      </c>
      <c r="S299" t="s">
        <v>760</v>
      </c>
      <c r="T299" t="s">
        <v>753</v>
      </c>
      <c r="U299">
        <v>0</v>
      </c>
      <c r="V299" t="s">
        <v>753</v>
      </c>
      <c r="W299" t="s">
        <v>753</v>
      </c>
      <c r="X299">
        <v>0</v>
      </c>
      <c r="Y299" t="s">
        <v>753</v>
      </c>
      <c r="Z299">
        <v>0</v>
      </c>
      <c r="AA299" t="s">
        <v>753</v>
      </c>
      <c r="AB299">
        <v>0</v>
      </c>
      <c r="AC299">
        <v>0.67949999999999999</v>
      </c>
      <c r="AD299">
        <v>123.1053</v>
      </c>
      <c r="AE299">
        <v>0</v>
      </c>
      <c r="AF299">
        <v>3160</v>
      </c>
      <c r="AG299">
        <v>10</v>
      </c>
      <c r="AH299">
        <v>10</v>
      </c>
      <c r="AI299">
        <v>0</v>
      </c>
      <c r="AJ299" t="s">
        <v>2023</v>
      </c>
      <c r="AK299">
        <v>200109</v>
      </c>
      <c r="AL299">
        <v>2000944</v>
      </c>
      <c r="AM299">
        <v>2000177</v>
      </c>
      <c r="AN299">
        <v>619496</v>
      </c>
      <c r="AO299">
        <v>6352919</v>
      </c>
      <c r="AP299">
        <v>619496</v>
      </c>
      <c r="AQ299">
        <v>6352919</v>
      </c>
      <c r="AR299" t="s">
        <v>758</v>
      </c>
      <c r="AS299">
        <v>0</v>
      </c>
      <c r="AT299">
        <v>0.97919999999999996</v>
      </c>
      <c r="AU299" t="s">
        <v>755</v>
      </c>
      <c r="AV299">
        <v>0.12520000000000001</v>
      </c>
      <c r="AW299" t="s">
        <v>753</v>
      </c>
      <c r="AX299">
        <v>58.026299999999999</v>
      </c>
      <c r="AY299" t="s">
        <v>1343</v>
      </c>
      <c r="AZ299">
        <v>0</v>
      </c>
      <c r="BA299" t="s">
        <v>753</v>
      </c>
      <c r="BB299" t="s">
        <v>753</v>
      </c>
      <c r="BC299" t="s">
        <v>753</v>
      </c>
      <c r="BD299" t="s">
        <v>753</v>
      </c>
    </row>
    <row r="300" spans="1:56" x14ac:dyDescent="0.25">
      <c r="A300" t="s">
        <v>644</v>
      </c>
      <c r="B300">
        <v>121</v>
      </c>
      <c r="C300">
        <v>1</v>
      </c>
      <c r="D300" t="s">
        <v>863</v>
      </c>
      <c r="E300">
        <v>510</v>
      </c>
      <c r="F300">
        <v>9.6999999999999993</v>
      </c>
      <c r="G300">
        <v>11</v>
      </c>
      <c r="H300">
        <v>0.93</v>
      </c>
      <c r="I300">
        <v>1.4</v>
      </c>
      <c r="J300" t="s">
        <v>753</v>
      </c>
      <c r="K300" t="s">
        <v>787</v>
      </c>
      <c r="L300" t="s">
        <v>787</v>
      </c>
      <c r="M300" t="s">
        <v>738</v>
      </c>
      <c r="N300" t="s">
        <v>787</v>
      </c>
      <c r="O300" t="s">
        <v>2352</v>
      </c>
      <c r="P300" t="s">
        <v>753</v>
      </c>
      <c r="Q300">
        <v>0</v>
      </c>
      <c r="R300" t="s">
        <v>753</v>
      </c>
      <c r="S300">
        <v>0</v>
      </c>
      <c r="T300" t="s">
        <v>753</v>
      </c>
      <c r="U300" t="s">
        <v>787</v>
      </c>
      <c r="V300" t="s">
        <v>753</v>
      </c>
      <c r="W300" t="s">
        <v>787</v>
      </c>
      <c r="X300">
        <v>0</v>
      </c>
      <c r="Y300" t="s">
        <v>753</v>
      </c>
      <c r="Z300" t="s">
        <v>787</v>
      </c>
      <c r="AA300" t="s">
        <v>753</v>
      </c>
      <c r="AB300">
        <v>0</v>
      </c>
      <c r="AC300">
        <v>4.0877999999999997</v>
      </c>
      <c r="AD300">
        <v>38.193049999999999</v>
      </c>
      <c r="AE300">
        <v>6.9583500000000003</v>
      </c>
      <c r="AF300">
        <v>1150</v>
      </c>
      <c r="AG300">
        <v>0</v>
      </c>
      <c r="AH300">
        <v>0</v>
      </c>
      <c r="AI300">
        <v>0</v>
      </c>
      <c r="AJ300" t="s">
        <v>885</v>
      </c>
      <c r="AK300">
        <v>4100022</v>
      </c>
      <c r="AL300">
        <v>41000134</v>
      </c>
      <c r="AM300">
        <v>41000025</v>
      </c>
      <c r="AN300">
        <v>530965</v>
      </c>
      <c r="AO300">
        <v>6109825</v>
      </c>
      <c r="AP300">
        <v>530929</v>
      </c>
      <c r="AQ300">
        <v>6109834</v>
      </c>
      <c r="AR300" t="s">
        <v>758</v>
      </c>
      <c r="AS300" t="s">
        <v>762</v>
      </c>
      <c r="AT300">
        <v>4.1209500000000006</v>
      </c>
      <c r="AU300" t="s">
        <v>763</v>
      </c>
      <c r="AV300">
        <v>1.3946499999999999</v>
      </c>
      <c r="AW300" t="s">
        <v>763</v>
      </c>
      <c r="AX300">
        <v>125.46955</v>
      </c>
      <c r="AY300" t="s">
        <v>753</v>
      </c>
      <c r="AZ300">
        <v>0</v>
      </c>
      <c r="BA300" t="s">
        <v>753</v>
      </c>
      <c r="BB300" t="s">
        <v>753</v>
      </c>
      <c r="BC300" t="s">
        <v>753</v>
      </c>
      <c r="BD300" t="s">
        <v>753</v>
      </c>
    </row>
    <row r="301" spans="1:56" x14ac:dyDescent="0.25">
      <c r="A301" t="s">
        <v>117</v>
      </c>
      <c r="B301">
        <v>299</v>
      </c>
      <c r="C301">
        <v>1</v>
      </c>
      <c r="D301" t="s">
        <v>998</v>
      </c>
      <c r="E301">
        <v>665</v>
      </c>
      <c r="F301">
        <v>27.3</v>
      </c>
      <c r="G301">
        <v>11</v>
      </c>
      <c r="H301">
        <v>0.99</v>
      </c>
      <c r="I301">
        <v>1.5</v>
      </c>
      <c r="J301" t="s">
        <v>753</v>
      </c>
      <c r="K301" t="s">
        <v>760</v>
      </c>
      <c r="L301" t="s">
        <v>760</v>
      </c>
      <c r="M301" t="s">
        <v>738</v>
      </c>
      <c r="N301" t="s">
        <v>760</v>
      </c>
      <c r="O301" t="s">
        <v>2352</v>
      </c>
      <c r="P301" t="s">
        <v>753</v>
      </c>
      <c r="Q301">
        <v>0</v>
      </c>
      <c r="R301" t="s">
        <v>753</v>
      </c>
      <c r="S301">
        <v>0</v>
      </c>
      <c r="T301" t="s">
        <v>753</v>
      </c>
      <c r="U301">
        <v>0</v>
      </c>
      <c r="V301" t="s">
        <v>753</v>
      </c>
      <c r="W301" t="s">
        <v>760</v>
      </c>
      <c r="X301">
        <v>0</v>
      </c>
      <c r="Y301" t="s">
        <v>753</v>
      </c>
      <c r="Z301">
        <v>0</v>
      </c>
      <c r="AA301" t="s">
        <v>753</v>
      </c>
      <c r="AB301">
        <v>0</v>
      </c>
      <c r="AC301">
        <v>3.4643000000000002</v>
      </c>
      <c r="AD301">
        <v>30.771850000000001</v>
      </c>
      <c r="AE301">
        <v>4.8349000000000002</v>
      </c>
      <c r="AF301">
        <v>1150</v>
      </c>
      <c r="AG301">
        <v>0</v>
      </c>
      <c r="AH301">
        <v>0</v>
      </c>
      <c r="AI301">
        <v>0</v>
      </c>
      <c r="AJ301" t="s">
        <v>1061</v>
      </c>
      <c r="AK301">
        <v>1600005</v>
      </c>
      <c r="AL301">
        <v>16000282</v>
      </c>
      <c r="AM301">
        <v>16000005</v>
      </c>
      <c r="AN301">
        <v>455826</v>
      </c>
      <c r="AO301">
        <v>6269509</v>
      </c>
      <c r="AP301">
        <v>455835</v>
      </c>
      <c r="AQ301">
        <v>6269497</v>
      </c>
      <c r="AR301" t="s">
        <v>758</v>
      </c>
      <c r="AS301" t="s">
        <v>762</v>
      </c>
      <c r="AT301">
        <v>1.6021000000000001</v>
      </c>
      <c r="AU301" t="s">
        <v>763</v>
      </c>
      <c r="AV301">
        <v>0.28879999999999995</v>
      </c>
      <c r="AW301" t="s">
        <v>763</v>
      </c>
      <c r="AX301">
        <v>121.85875</v>
      </c>
      <c r="AY301" t="s">
        <v>753</v>
      </c>
      <c r="AZ301">
        <v>0</v>
      </c>
      <c r="BA301" t="s">
        <v>753</v>
      </c>
      <c r="BB301" t="s">
        <v>753</v>
      </c>
      <c r="BC301" t="s">
        <v>753</v>
      </c>
      <c r="BD301" t="s">
        <v>753</v>
      </c>
    </row>
    <row r="302" spans="1:56" x14ac:dyDescent="0.25">
      <c r="A302" t="s">
        <v>1850</v>
      </c>
      <c r="B302">
        <v>1512</v>
      </c>
      <c r="C302">
        <v>1</v>
      </c>
      <c r="D302" t="s">
        <v>975</v>
      </c>
      <c r="E302">
        <v>730</v>
      </c>
      <c r="F302">
        <v>19</v>
      </c>
      <c r="G302">
        <v>17</v>
      </c>
      <c r="H302">
        <v>0.5</v>
      </c>
      <c r="I302" t="s">
        <v>1477</v>
      </c>
      <c r="J302" t="s">
        <v>860</v>
      </c>
      <c r="K302" t="s">
        <v>1477</v>
      </c>
      <c r="L302" t="s">
        <v>1477</v>
      </c>
      <c r="M302">
        <v>0</v>
      </c>
      <c r="N302">
        <v>0</v>
      </c>
      <c r="O302" t="s">
        <v>2352</v>
      </c>
      <c r="P302" t="s">
        <v>860</v>
      </c>
      <c r="Q302">
        <v>0</v>
      </c>
      <c r="R302" t="s">
        <v>860</v>
      </c>
      <c r="S302">
        <v>0</v>
      </c>
      <c r="T302" t="s">
        <v>860</v>
      </c>
      <c r="U302">
        <v>0</v>
      </c>
      <c r="V302" t="s">
        <v>860</v>
      </c>
      <c r="W302">
        <v>0</v>
      </c>
      <c r="X302">
        <v>0</v>
      </c>
      <c r="Y302" t="s">
        <v>860</v>
      </c>
      <c r="Z302">
        <v>0</v>
      </c>
      <c r="AA302" t="s">
        <v>860</v>
      </c>
      <c r="AB302">
        <v>0</v>
      </c>
      <c r="AC302" t="s">
        <v>1477</v>
      </c>
      <c r="AD302" t="s">
        <v>1477</v>
      </c>
      <c r="AE302" t="s">
        <v>1477</v>
      </c>
      <c r="AF302">
        <v>0</v>
      </c>
      <c r="AG302">
        <v>0</v>
      </c>
      <c r="AH302">
        <v>0</v>
      </c>
      <c r="AI302">
        <v>0</v>
      </c>
      <c r="AJ302" t="s">
        <v>1138</v>
      </c>
      <c r="AK302" t="s">
        <v>1138</v>
      </c>
      <c r="AL302" t="s">
        <v>1138</v>
      </c>
      <c r="AM302" t="s">
        <v>1138</v>
      </c>
      <c r="AN302">
        <v>99</v>
      </c>
      <c r="AO302">
        <v>99</v>
      </c>
      <c r="AP302">
        <v>99</v>
      </c>
      <c r="AQ302">
        <v>99</v>
      </c>
      <c r="AR302" t="s">
        <v>1744</v>
      </c>
      <c r="AS302">
        <v>0</v>
      </c>
      <c r="AT302" t="s">
        <v>1477</v>
      </c>
      <c r="AU302">
        <v>0</v>
      </c>
      <c r="AV302" t="s">
        <v>1477</v>
      </c>
      <c r="AW302">
        <v>0</v>
      </c>
      <c r="AX302" t="s">
        <v>1477</v>
      </c>
      <c r="AY302">
        <v>0</v>
      </c>
      <c r="AZ302">
        <v>0</v>
      </c>
      <c r="BA302" t="s">
        <v>860</v>
      </c>
      <c r="BB302" t="s">
        <v>860</v>
      </c>
      <c r="BC302" t="s">
        <v>860</v>
      </c>
      <c r="BD302" t="s">
        <v>860</v>
      </c>
    </row>
    <row r="303" spans="1:56" x14ac:dyDescent="0.25">
      <c r="A303" t="s">
        <v>1852</v>
      </c>
      <c r="B303">
        <v>1515</v>
      </c>
      <c r="C303">
        <v>1</v>
      </c>
      <c r="D303" t="s">
        <v>975</v>
      </c>
      <c r="E303">
        <v>730</v>
      </c>
      <c r="F303">
        <v>20.5</v>
      </c>
      <c r="G303">
        <v>17</v>
      </c>
      <c r="H303">
        <v>0.5</v>
      </c>
      <c r="I303" t="s">
        <v>1477</v>
      </c>
      <c r="J303" t="s">
        <v>860</v>
      </c>
      <c r="K303" t="s">
        <v>1477</v>
      </c>
      <c r="L303" t="s">
        <v>1477</v>
      </c>
      <c r="M303">
        <v>0</v>
      </c>
      <c r="N303">
        <v>0</v>
      </c>
      <c r="O303" t="s">
        <v>2352</v>
      </c>
      <c r="P303" t="s">
        <v>860</v>
      </c>
      <c r="Q303">
        <v>0</v>
      </c>
      <c r="R303" t="s">
        <v>860</v>
      </c>
      <c r="S303">
        <v>0</v>
      </c>
      <c r="T303" t="s">
        <v>860</v>
      </c>
      <c r="U303">
        <v>0</v>
      </c>
      <c r="V303" t="s">
        <v>860</v>
      </c>
      <c r="W303">
        <v>0</v>
      </c>
      <c r="X303">
        <v>0</v>
      </c>
      <c r="Y303" t="s">
        <v>860</v>
      </c>
      <c r="Z303">
        <v>0</v>
      </c>
      <c r="AA303" t="s">
        <v>860</v>
      </c>
      <c r="AB303">
        <v>0</v>
      </c>
      <c r="AC303" t="s">
        <v>1477</v>
      </c>
      <c r="AD303" t="s">
        <v>1477</v>
      </c>
      <c r="AE303" t="s">
        <v>1477</v>
      </c>
      <c r="AF303">
        <v>0</v>
      </c>
      <c r="AG303">
        <v>0</v>
      </c>
      <c r="AH303">
        <v>0</v>
      </c>
      <c r="AI303">
        <v>0</v>
      </c>
      <c r="AJ303" t="s">
        <v>1138</v>
      </c>
      <c r="AK303" t="s">
        <v>1138</v>
      </c>
      <c r="AL303" t="s">
        <v>1138</v>
      </c>
      <c r="AM303" t="s">
        <v>1138</v>
      </c>
      <c r="AN303">
        <v>99</v>
      </c>
      <c r="AO303">
        <v>99</v>
      </c>
      <c r="AP303">
        <v>99</v>
      </c>
      <c r="AQ303">
        <v>99</v>
      </c>
      <c r="AR303" t="s">
        <v>1744</v>
      </c>
      <c r="AS303">
        <v>0</v>
      </c>
      <c r="AT303" t="s">
        <v>1477</v>
      </c>
      <c r="AU303">
        <v>0</v>
      </c>
      <c r="AV303" t="s">
        <v>1477</v>
      </c>
      <c r="AW303">
        <v>0</v>
      </c>
      <c r="AX303" t="s">
        <v>1477</v>
      </c>
      <c r="AY303">
        <v>0</v>
      </c>
      <c r="AZ303">
        <v>0</v>
      </c>
      <c r="BA303" t="s">
        <v>860</v>
      </c>
      <c r="BB303" t="s">
        <v>860</v>
      </c>
      <c r="BC303" t="s">
        <v>860</v>
      </c>
      <c r="BD303" t="s">
        <v>860</v>
      </c>
    </row>
    <row r="304" spans="1:56" x14ac:dyDescent="0.25">
      <c r="A304" t="s">
        <v>365</v>
      </c>
      <c r="B304">
        <v>758</v>
      </c>
      <c r="C304">
        <v>2</v>
      </c>
      <c r="D304" t="s">
        <v>1488</v>
      </c>
      <c r="E304">
        <v>217</v>
      </c>
      <c r="F304">
        <v>11.7</v>
      </c>
      <c r="G304">
        <v>9</v>
      </c>
      <c r="H304">
        <v>1.83</v>
      </c>
      <c r="I304">
        <v>3.6</v>
      </c>
      <c r="J304" t="s">
        <v>753</v>
      </c>
      <c r="K304" t="s">
        <v>760</v>
      </c>
      <c r="L304" t="s">
        <v>760</v>
      </c>
      <c r="M304" t="s">
        <v>738</v>
      </c>
      <c r="N304" t="s">
        <v>760</v>
      </c>
      <c r="O304" t="s">
        <v>2352</v>
      </c>
      <c r="P304" t="s">
        <v>753</v>
      </c>
      <c r="Q304" t="s">
        <v>760</v>
      </c>
      <c r="R304" t="s">
        <v>753</v>
      </c>
      <c r="S304" t="s">
        <v>760</v>
      </c>
      <c r="T304" t="s">
        <v>753</v>
      </c>
      <c r="U304">
        <v>0</v>
      </c>
      <c r="V304" t="s">
        <v>753</v>
      </c>
      <c r="W304" t="s">
        <v>760</v>
      </c>
      <c r="X304">
        <v>0</v>
      </c>
      <c r="Y304" t="s">
        <v>753</v>
      </c>
      <c r="Z304">
        <v>0</v>
      </c>
      <c r="AA304" t="s">
        <v>753</v>
      </c>
      <c r="AB304">
        <v>0</v>
      </c>
      <c r="AC304">
        <v>3.9862000000000002</v>
      </c>
      <c r="AD304">
        <v>38.485199999999999</v>
      </c>
      <c r="AE304" t="s">
        <v>1477</v>
      </c>
      <c r="AF304">
        <v>3150</v>
      </c>
      <c r="AG304">
        <v>0</v>
      </c>
      <c r="AH304">
        <v>0</v>
      </c>
      <c r="AI304">
        <v>0</v>
      </c>
      <c r="AJ304" t="s">
        <v>1553</v>
      </c>
      <c r="AK304">
        <v>4800014</v>
      </c>
      <c r="AL304">
        <v>48000253</v>
      </c>
      <c r="AM304">
        <v>48000030</v>
      </c>
      <c r="AN304">
        <v>714834</v>
      </c>
      <c r="AO304">
        <v>6221227</v>
      </c>
      <c r="AP304">
        <v>714834</v>
      </c>
      <c r="AQ304">
        <v>6221227</v>
      </c>
      <c r="AR304" t="s">
        <v>758</v>
      </c>
      <c r="AS304" t="s">
        <v>753</v>
      </c>
      <c r="AT304">
        <v>1.5045999999999999</v>
      </c>
      <c r="AU304" t="s">
        <v>763</v>
      </c>
      <c r="AV304">
        <v>0.16644999999999999</v>
      </c>
      <c r="AW304" t="s">
        <v>763</v>
      </c>
      <c r="AX304">
        <v>101.95724999999999</v>
      </c>
      <c r="AY304" t="s">
        <v>753</v>
      </c>
      <c r="AZ304">
        <v>0</v>
      </c>
      <c r="BA304" t="s">
        <v>753</v>
      </c>
      <c r="BB304" t="s">
        <v>753</v>
      </c>
      <c r="BC304" t="s">
        <v>753</v>
      </c>
      <c r="BD304" t="s">
        <v>753</v>
      </c>
    </row>
    <row r="305" spans="1:56" x14ac:dyDescent="0.25">
      <c r="A305" t="s">
        <v>1062</v>
      </c>
      <c r="B305">
        <v>300</v>
      </c>
      <c r="C305">
        <v>1</v>
      </c>
      <c r="D305" t="s">
        <v>998</v>
      </c>
      <c r="E305">
        <v>840</v>
      </c>
      <c r="F305">
        <v>11.9</v>
      </c>
      <c r="G305">
        <v>1</v>
      </c>
      <c r="H305">
        <v>1.69</v>
      </c>
      <c r="I305">
        <v>3.2</v>
      </c>
      <c r="J305" t="s">
        <v>753</v>
      </c>
      <c r="K305" t="s">
        <v>760</v>
      </c>
      <c r="L305" t="s">
        <v>760</v>
      </c>
      <c r="M305" t="s">
        <v>738</v>
      </c>
      <c r="N305" t="s">
        <v>760</v>
      </c>
      <c r="O305" t="s">
        <v>2352</v>
      </c>
      <c r="P305" t="s">
        <v>753</v>
      </c>
      <c r="Q305" t="s">
        <v>753</v>
      </c>
      <c r="R305" t="s">
        <v>753</v>
      </c>
      <c r="S305" t="s">
        <v>753</v>
      </c>
      <c r="T305" t="s">
        <v>753</v>
      </c>
      <c r="U305" t="s">
        <v>760</v>
      </c>
      <c r="V305" t="s">
        <v>753</v>
      </c>
      <c r="W305" t="s">
        <v>760</v>
      </c>
      <c r="X305">
        <v>0</v>
      </c>
      <c r="Y305" t="s">
        <v>753</v>
      </c>
      <c r="Z305" t="s">
        <v>762</v>
      </c>
      <c r="AA305" t="s">
        <v>753</v>
      </c>
      <c r="AB305" t="s">
        <v>764</v>
      </c>
      <c r="AC305">
        <v>9.3200000000000005E-2</v>
      </c>
      <c r="AD305">
        <v>39.220700000000001</v>
      </c>
      <c r="AE305">
        <v>2.5000000000000001E-2</v>
      </c>
      <c r="AF305">
        <v>3110</v>
      </c>
      <c r="AG305">
        <v>0</v>
      </c>
      <c r="AH305">
        <v>0</v>
      </c>
      <c r="AI305">
        <v>0</v>
      </c>
      <c r="AJ305" t="s">
        <v>1063</v>
      </c>
      <c r="AK305">
        <v>1300002</v>
      </c>
      <c r="AL305">
        <v>13000018</v>
      </c>
      <c r="AM305">
        <v>13000002</v>
      </c>
      <c r="AN305">
        <v>545563</v>
      </c>
      <c r="AO305">
        <v>6306744</v>
      </c>
      <c r="AP305">
        <v>545563</v>
      </c>
      <c r="AQ305">
        <v>6306744</v>
      </c>
      <c r="AR305" t="s">
        <v>758</v>
      </c>
      <c r="AS305" t="s">
        <v>753</v>
      </c>
      <c r="AT305">
        <v>0.96660000000000001</v>
      </c>
      <c r="AU305" t="s">
        <v>753</v>
      </c>
      <c r="AV305">
        <v>5.9466666666666668E-2</v>
      </c>
      <c r="AW305" t="s">
        <v>753</v>
      </c>
      <c r="AX305">
        <v>99.004599999999996</v>
      </c>
      <c r="AY305" t="s">
        <v>753</v>
      </c>
      <c r="AZ305" t="s">
        <v>764</v>
      </c>
      <c r="BA305" t="s">
        <v>753</v>
      </c>
      <c r="BB305" t="s">
        <v>753</v>
      </c>
      <c r="BC305" t="s">
        <v>753</v>
      </c>
      <c r="BD305" t="s">
        <v>753</v>
      </c>
    </row>
    <row r="306" spans="1:56" x14ac:dyDescent="0.25">
      <c r="A306" t="s">
        <v>464</v>
      </c>
      <c r="B306">
        <v>960</v>
      </c>
      <c r="C306">
        <v>4</v>
      </c>
      <c r="D306" t="s">
        <v>1692</v>
      </c>
      <c r="E306">
        <v>580</v>
      </c>
      <c r="F306">
        <v>193</v>
      </c>
      <c r="G306">
        <v>9</v>
      </c>
      <c r="H306">
        <v>2.14</v>
      </c>
      <c r="I306">
        <v>6.5</v>
      </c>
      <c r="J306" t="s">
        <v>753</v>
      </c>
      <c r="K306" t="s">
        <v>787</v>
      </c>
      <c r="L306" t="s">
        <v>787</v>
      </c>
      <c r="M306" t="s">
        <v>738</v>
      </c>
      <c r="N306" t="s">
        <v>762</v>
      </c>
      <c r="O306" t="s">
        <v>753</v>
      </c>
      <c r="P306" t="s">
        <v>753</v>
      </c>
      <c r="Q306" t="s">
        <v>755</v>
      </c>
      <c r="R306" t="s">
        <v>753</v>
      </c>
      <c r="S306" t="s">
        <v>753</v>
      </c>
      <c r="T306" t="s">
        <v>753</v>
      </c>
      <c r="U306" t="s">
        <v>760</v>
      </c>
      <c r="V306" t="s">
        <v>753</v>
      </c>
      <c r="W306" t="s">
        <v>760</v>
      </c>
      <c r="X306">
        <v>0</v>
      </c>
      <c r="Y306" t="s">
        <v>753</v>
      </c>
      <c r="Z306" t="s">
        <v>787</v>
      </c>
      <c r="AA306" t="s">
        <v>753</v>
      </c>
      <c r="AB306" t="s">
        <v>764</v>
      </c>
      <c r="AC306">
        <v>0.88129999999999997</v>
      </c>
      <c r="AD306">
        <v>58.723633333333339</v>
      </c>
      <c r="AE306" t="s">
        <v>1477</v>
      </c>
      <c r="AF306">
        <v>3110</v>
      </c>
      <c r="AG306">
        <v>95</v>
      </c>
      <c r="AH306">
        <v>84</v>
      </c>
      <c r="AI306">
        <v>58</v>
      </c>
      <c r="AJ306" t="s">
        <v>1697</v>
      </c>
      <c r="AK306">
        <v>4200001</v>
      </c>
      <c r="AL306">
        <v>42000129</v>
      </c>
      <c r="AM306">
        <v>42000001</v>
      </c>
      <c r="AN306">
        <v>527763</v>
      </c>
      <c r="AO306">
        <v>6090708</v>
      </c>
      <c r="AP306">
        <v>527827</v>
      </c>
      <c r="AQ306">
        <v>6090655</v>
      </c>
      <c r="AR306" t="s">
        <v>758</v>
      </c>
      <c r="AS306" t="s">
        <v>762</v>
      </c>
      <c r="AT306">
        <v>1.585</v>
      </c>
      <c r="AU306" t="s">
        <v>763</v>
      </c>
      <c r="AV306">
        <v>5.6000000000000001E-2</v>
      </c>
      <c r="AW306" t="s">
        <v>755</v>
      </c>
      <c r="AX306">
        <v>100.97886666666666</v>
      </c>
      <c r="AY306" t="s">
        <v>753</v>
      </c>
      <c r="AZ306" t="s">
        <v>764</v>
      </c>
      <c r="BA306" t="s">
        <v>753</v>
      </c>
      <c r="BB306" t="s">
        <v>753</v>
      </c>
      <c r="BC306" t="s">
        <v>753</v>
      </c>
      <c r="BD306" t="s">
        <v>753</v>
      </c>
    </row>
    <row r="307" spans="1:56" x14ac:dyDescent="0.25">
      <c r="A307" t="s">
        <v>87</v>
      </c>
      <c r="B307">
        <v>225</v>
      </c>
      <c r="C307">
        <v>1</v>
      </c>
      <c r="D307" t="s">
        <v>979</v>
      </c>
      <c r="E307">
        <v>430</v>
      </c>
      <c r="F307">
        <v>15.1</v>
      </c>
      <c r="G307">
        <v>11</v>
      </c>
      <c r="H307">
        <v>0.4</v>
      </c>
      <c r="I307">
        <v>0.8</v>
      </c>
      <c r="J307" t="s">
        <v>753</v>
      </c>
      <c r="K307" t="s">
        <v>762</v>
      </c>
      <c r="L307" t="s">
        <v>762</v>
      </c>
      <c r="M307" t="s">
        <v>738</v>
      </c>
      <c r="N307" t="s">
        <v>753</v>
      </c>
      <c r="O307" t="s">
        <v>2352</v>
      </c>
      <c r="P307" t="s">
        <v>753</v>
      </c>
      <c r="Q307">
        <v>0</v>
      </c>
      <c r="R307" t="s">
        <v>753</v>
      </c>
      <c r="S307">
        <v>0</v>
      </c>
      <c r="T307" t="s">
        <v>753</v>
      </c>
      <c r="U307">
        <v>0</v>
      </c>
      <c r="V307" t="s">
        <v>753</v>
      </c>
      <c r="W307" t="s">
        <v>753</v>
      </c>
      <c r="X307">
        <v>0</v>
      </c>
      <c r="Y307" t="s">
        <v>753</v>
      </c>
      <c r="Z307">
        <v>0</v>
      </c>
      <c r="AA307" t="s">
        <v>753</v>
      </c>
      <c r="AB307">
        <v>0</v>
      </c>
      <c r="AC307">
        <v>1.8453999999999999</v>
      </c>
      <c r="AD307">
        <v>8.6624999999999996</v>
      </c>
      <c r="AE307">
        <v>13.8674</v>
      </c>
      <c r="AF307">
        <v>1150</v>
      </c>
      <c r="AG307">
        <v>125</v>
      </c>
      <c r="AH307">
        <v>109</v>
      </c>
      <c r="AI307">
        <v>0</v>
      </c>
      <c r="AJ307" t="s">
        <v>980</v>
      </c>
      <c r="AK307">
        <v>4700113</v>
      </c>
      <c r="AL307">
        <v>47000192</v>
      </c>
      <c r="AM307">
        <v>47000191</v>
      </c>
      <c r="AN307">
        <v>579211</v>
      </c>
      <c r="AO307">
        <v>6099205</v>
      </c>
      <c r="AP307">
        <v>579234</v>
      </c>
      <c r="AQ307">
        <v>6099139</v>
      </c>
      <c r="AR307" t="s">
        <v>758</v>
      </c>
      <c r="AS307" t="s">
        <v>762</v>
      </c>
      <c r="AT307">
        <v>0.84160000000000001</v>
      </c>
      <c r="AU307" t="s">
        <v>755</v>
      </c>
      <c r="AV307">
        <v>0.1096</v>
      </c>
      <c r="AW307" t="s">
        <v>753</v>
      </c>
      <c r="AX307">
        <v>97.972399999999993</v>
      </c>
      <c r="AY307" t="s">
        <v>753</v>
      </c>
      <c r="AZ307">
        <v>0</v>
      </c>
      <c r="BA307" t="s">
        <v>753</v>
      </c>
      <c r="BB307" t="s">
        <v>753</v>
      </c>
      <c r="BC307" t="s">
        <v>753</v>
      </c>
      <c r="BD307" t="s">
        <v>753</v>
      </c>
    </row>
    <row r="308" spans="1:56" x14ac:dyDescent="0.25">
      <c r="A308" t="s">
        <v>950</v>
      </c>
      <c r="B308">
        <v>194</v>
      </c>
      <c r="C308">
        <v>1</v>
      </c>
      <c r="D308" t="s">
        <v>765</v>
      </c>
      <c r="E308">
        <v>430</v>
      </c>
      <c r="F308">
        <v>5</v>
      </c>
      <c r="G308">
        <v>9</v>
      </c>
      <c r="H308">
        <v>0.87</v>
      </c>
      <c r="I308">
        <v>1.6</v>
      </c>
      <c r="J308" t="s">
        <v>753</v>
      </c>
      <c r="K308" t="s">
        <v>787</v>
      </c>
      <c r="L308" t="s">
        <v>787</v>
      </c>
      <c r="M308" t="s">
        <v>738</v>
      </c>
      <c r="N308" t="s">
        <v>762</v>
      </c>
      <c r="O308" t="s">
        <v>2352</v>
      </c>
      <c r="P308" t="s">
        <v>753</v>
      </c>
      <c r="Q308" t="s">
        <v>787</v>
      </c>
      <c r="R308" t="s">
        <v>753</v>
      </c>
      <c r="S308" t="s">
        <v>787</v>
      </c>
      <c r="T308" t="s">
        <v>753</v>
      </c>
      <c r="U308">
        <v>0</v>
      </c>
      <c r="V308" t="s">
        <v>753</v>
      </c>
      <c r="W308" t="s">
        <v>762</v>
      </c>
      <c r="X308">
        <v>0</v>
      </c>
      <c r="Y308" t="s">
        <v>753</v>
      </c>
      <c r="Z308">
        <v>0</v>
      </c>
      <c r="AA308" t="s">
        <v>753</v>
      </c>
      <c r="AB308">
        <v>0</v>
      </c>
      <c r="AC308">
        <v>4.2973999999999997</v>
      </c>
      <c r="AD308">
        <v>48.622700000000002</v>
      </c>
      <c r="AE308" t="s">
        <v>1477</v>
      </c>
      <c r="AF308">
        <v>0</v>
      </c>
      <c r="AG308">
        <v>0</v>
      </c>
      <c r="AH308">
        <v>0</v>
      </c>
      <c r="AI308">
        <v>0</v>
      </c>
      <c r="AJ308" t="s">
        <v>951</v>
      </c>
      <c r="AK308">
        <v>4500056</v>
      </c>
      <c r="AL308">
        <v>45000461</v>
      </c>
      <c r="AM308">
        <v>45000124</v>
      </c>
      <c r="AN308">
        <v>586529</v>
      </c>
      <c r="AO308">
        <v>6126297</v>
      </c>
      <c r="AP308">
        <v>586529</v>
      </c>
      <c r="AQ308">
        <v>6126297</v>
      </c>
      <c r="AR308" t="s">
        <v>758</v>
      </c>
      <c r="AS308" t="s">
        <v>753</v>
      </c>
      <c r="AT308">
        <v>1.6231</v>
      </c>
      <c r="AU308" t="s">
        <v>763</v>
      </c>
      <c r="AV308">
        <v>0.37059999999999998</v>
      </c>
      <c r="AW308" t="s">
        <v>763</v>
      </c>
      <c r="AX308">
        <v>89.8429</v>
      </c>
      <c r="AY308" t="s">
        <v>753</v>
      </c>
      <c r="AZ308">
        <v>0</v>
      </c>
      <c r="BA308" t="s">
        <v>753</v>
      </c>
      <c r="BB308" t="s">
        <v>753</v>
      </c>
      <c r="BC308" t="s">
        <v>753</v>
      </c>
      <c r="BD308" t="s">
        <v>753</v>
      </c>
    </row>
    <row r="309" spans="1:56" x14ac:dyDescent="0.25">
      <c r="A309" t="s">
        <v>331</v>
      </c>
      <c r="B309">
        <v>704</v>
      </c>
      <c r="C309">
        <v>2</v>
      </c>
      <c r="D309" t="s">
        <v>1495</v>
      </c>
      <c r="E309">
        <v>306</v>
      </c>
      <c r="F309">
        <v>68.3</v>
      </c>
      <c r="G309">
        <v>15</v>
      </c>
      <c r="H309">
        <v>0.54</v>
      </c>
      <c r="I309">
        <v>2.1</v>
      </c>
      <c r="J309" t="s">
        <v>753</v>
      </c>
      <c r="K309" t="s">
        <v>762</v>
      </c>
      <c r="L309" t="s">
        <v>762</v>
      </c>
      <c r="M309" t="s">
        <v>738</v>
      </c>
      <c r="N309" t="s">
        <v>762</v>
      </c>
      <c r="O309" t="s">
        <v>2352</v>
      </c>
      <c r="P309" t="s">
        <v>753</v>
      </c>
      <c r="Q309">
        <v>0</v>
      </c>
      <c r="R309" t="s">
        <v>753</v>
      </c>
      <c r="S309">
        <v>0</v>
      </c>
      <c r="T309" t="s">
        <v>753</v>
      </c>
      <c r="U309">
        <v>0</v>
      </c>
      <c r="V309" t="s">
        <v>753</v>
      </c>
      <c r="W309" t="s">
        <v>762</v>
      </c>
      <c r="X309">
        <v>0</v>
      </c>
      <c r="Y309" t="s">
        <v>753</v>
      </c>
      <c r="Z309">
        <v>0</v>
      </c>
      <c r="AA309" t="s">
        <v>753</v>
      </c>
      <c r="AB309">
        <v>0</v>
      </c>
      <c r="AC309">
        <v>2.7509999999999999</v>
      </c>
      <c r="AD309">
        <v>83.203299999999999</v>
      </c>
      <c r="AE309">
        <v>2.9716999999999998</v>
      </c>
      <c r="AF309">
        <v>1150</v>
      </c>
      <c r="AG309">
        <v>164</v>
      </c>
      <c r="AH309">
        <v>0</v>
      </c>
      <c r="AI309">
        <v>97</v>
      </c>
      <c r="AJ309" t="s">
        <v>1512</v>
      </c>
      <c r="AK309">
        <v>5100044</v>
      </c>
      <c r="AL309">
        <v>51000155</v>
      </c>
      <c r="AM309">
        <v>51000061</v>
      </c>
      <c r="AN309">
        <v>669528</v>
      </c>
      <c r="AO309">
        <v>6200858</v>
      </c>
      <c r="AP309">
        <v>669518</v>
      </c>
      <c r="AQ309">
        <v>6200294</v>
      </c>
      <c r="AR309" t="s">
        <v>758</v>
      </c>
      <c r="AS309" t="s">
        <v>755</v>
      </c>
      <c r="AT309">
        <v>5.6924000000000001</v>
      </c>
      <c r="AU309" t="s">
        <v>763</v>
      </c>
      <c r="AV309">
        <v>3.2724000000000002</v>
      </c>
      <c r="AW309" t="s">
        <v>763</v>
      </c>
      <c r="AX309">
        <v>121.1365</v>
      </c>
      <c r="AY309" t="s">
        <v>753</v>
      </c>
      <c r="AZ309">
        <v>0</v>
      </c>
      <c r="BA309" t="s">
        <v>753</v>
      </c>
      <c r="BB309" t="s">
        <v>753</v>
      </c>
      <c r="BC309" t="s">
        <v>753</v>
      </c>
      <c r="BD309" t="s">
        <v>753</v>
      </c>
    </row>
    <row r="310" spans="1:56" x14ac:dyDescent="0.25">
      <c r="A310" t="s">
        <v>1622</v>
      </c>
      <c r="B310">
        <v>854</v>
      </c>
      <c r="C310">
        <v>2</v>
      </c>
      <c r="D310" t="s">
        <v>1541</v>
      </c>
      <c r="E310">
        <v>390</v>
      </c>
      <c r="F310">
        <v>6.7</v>
      </c>
      <c r="G310">
        <v>9</v>
      </c>
      <c r="H310">
        <v>1.69</v>
      </c>
      <c r="I310">
        <v>2.6</v>
      </c>
      <c r="J310" t="s">
        <v>753</v>
      </c>
      <c r="K310" t="s">
        <v>760</v>
      </c>
      <c r="L310" t="s">
        <v>760</v>
      </c>
      <c r="M310" t="s">
        <v>738</v>
      </c>
      <c r="N310" t="s">
        <v>760</v>
      </c>
      <c r="O310" t="s">
        <v>762</v>
      </c>
      <c r="P310" t="s">
        <v>753</v>
      </c>
      <c r="Q310" t="s">
        <v>760</v>
      </c>
      <c r="R310" t="s">
        <v>753</v>
      </c>
      <c r="S310" t="s">
        <v>760</v>
      </c>
      <c r="T310" t="s">
        <v>753</v>
      </c>
      <c r="U310" t="s">
        <v>762</v>
      </c>
      <c r="V310" t="s">
        <v>753</v>
      </c>
      <c r="W310" t="s">
        <v>762</v>
      </c>
      <c r="X310">
        <v>0</v>
      </c>
      <c r="Y310" t="s">
        <v>753</v>
      </c>
      <c r="Z310" t="s">
        <v>760</v>
      </c>
      <c r="AA310" t="s">
        <v>753</v>
      </c>
      <c r="AB310" t="s">
        <v>764</v>
      </c>
      <c r="AC310">
        <v>4.3935500000000003</v>
      </c>
      <c r="AD310">
        <v>26.221350000000001</v>
      </c>
      <c r="AE310">
        <v>0.32529999999999998</v>
      </c>
      <c r="AF310">
        <v>3100</v>
      </c>
      <c r="AG310">
        <v>0</v>
      </c>
      <c r="AH310">
        <v>0</v>
      </c>
      <c r="AI310">
        <v>0</v>
      </c>
      <c r="AJ310" t="s">
        <v>1623</v>
      </c>
      <c r="AK310">
        <v>6000010</v>
      </c>
      <c r="AL310">
        <v>60000103</v>
      </c>
      <c r="AM310">
        <v>60000010</v>
      </c>
      <c r="AN310">
        <v>690162</v>
      </c>
      <c r="AO310">
        <v>6099336</v>
      </c>
      <c r="AP310">
        <v>690162</v>
      </c>
      <c r="AQ310">
        <v>6099336</v>
      </c>
      <c r="AR310" t="s">
        <v>758</v>
      </c>
      <c r="AS310" t="s">
        <v>762</v>
      </c>
      <c r="AT310">
        <v>1.5179</v>
      </c>
      <c r="AU310" t="s">
        <v>763</v>
      </c>
      <c r="AV310">
        <v>0.20024999999999998</v>
      </c>
      <c r="AW310" t="s">
        <v>763</v>
      </c>
      <c r="AX310">
        <v>105.81475</v>
      </c>
      <c r="AY310" t="s">
        <v>753</v>
      </c>
      <c r="AZ310" t="s">
        <v>764</v>
      </c>
      <c r="BA310" t="s">
        <v>753</v>
      </c>
      <c r="BB310" t="s">
        <v>753</v>
      </c>
      <c r="BC310" t="s">
        <v>753</v>
      </c>
      <c r="BD310" t="s">
        <v>753</v>
      </c>
    </row>
    <row r="311" spans="1:56" x14ac:dyDescent="0.25">
      <c r="A311" t="s">
        <v>198</v>
      </c>
      <c r="B311">
        <v>474</v>
      </c>
      <c r="C311">
        <v>1</v>
      </c>
      <c r="D311" t="s">
        <v>975</v>
      </c>
      <c r="E311">
        <v>740</v>
      </c>
      <c r="F311">
        <v>8.4</v>
      </c>
      <c r="G311">
        <v>9</v>
      </c>
      <c r="H311">
        <v>1.93</v>
      </c>
      <c r="I311">
        <v>4.5</v>
      </c>
      <c r="J311" t="s">
        <v>753</v>
      </c>
      <c r="K311" t="s">
        <v>760</v>
      </c>
      <c r="L311" t="s">
        <v>760</v>
      </c>
      <c r="M311" t="s">
        <v>738</v>
      </c>
      <c r="N311" t="s">
        <v>762</v>
      </c>
      <c r="O311" t="s">
        <v>2352</v>
      </c>
      <c r="P311" t="s">
        <v>753</v>
      </c>
      <c r="Q311" t="s">
        <v>760</v>
      </c>
      <c r="R311" t="s">
        <v>753</v>
      </c>
      <c r="S311" t="s">
        <v>760</v>
      </c>
      <c r="T311" t="s">
        <v>753</v>
      </c>
      <c r="U311">
        <v>0</v>
      </c>
      <c r="V311" t="s">
        <v>753</v>
      </c>
      <c r="W311" t="s">
        <v>762</v>
      </c>
      <c r="X311">
        <v>0</v>
      </c>
      <c r="Y311" t="s">
        <v>753</v>
      </c>
      <c r="Z311">
        <v>0</v>
      </c>
      <c r="AA311" t="s">
        <v>753</v>
      </c>
      <c r="AB311">
        <v>0</v>
      </c>
      <c r="AC311">
        <v>1.5871999999999999</v>
      </c>
      <c r="AD311">
        <v>33.526299999999999</v>
      </c>
      <c r="AE311" t="s">
        <v>1477</v>
      </c>
      <c r="AF311">
        <v>3100</v>
      </c>
      <c r="AG311">
        <v>0</v>
      </c>
      <c r="AH311">
        <v>0</v>
      </c>
      <c r="AI311">
        <v>0</v>
      </c>
      <c r="AJ311" t="s">
        <v>1277</v>
      </c>
      <c r="AK311">
        <v>2100317</v>
      </c>
      <c r="AL311">
        <v>21001822</v>
      </c>
      <c r="AM311">
        <v>21000345</v>
      </c>
      <c r="AN311">
        <v>534349</v>
      </c>
      <c r="AO311">
        <v>6218423</v>
      </c>
      <c r="AP311">
        <v>534349</v>
      </c>
      <c r="AQ311">
        <v>6218423</v>
      </c>
      <c r="AR311" t="s">
        <v>758</v>
      </c>
      <c r="AS311" t="s">
        <v>762</v>
      </c>
      <c r="AT311">
        <v>1.9467000000000001</v>
      </c>
      <c r="AU311" t="s">
        <v>763</v>
      </c>
      <c r="AV311">
        <v>9.9599999999999994E-2</v>
      </c>
      <c r="AW311" t="s">
        <v>763</v>
      </c>
      <c r="AX311">
        <v>94.578400000000002</v>
      </c>
      <c r="AY311" t="s">
        <v>753</v>
      </c>
      <c r="AZ311" t="s">
        <v>764</v>
      </c>
      <c r="BA311" t="s">
        <v>753</v>
      </c>
      <c r="BB311" t="s">
        <v>753</v>
      </c>
      <c r="BC311" t="s">
        <v>753</v>
      </c>
      <c r="BD311" t="s">
        <v>753</v>
      </c>
    </row>
    <row r="312" spans="1:56" x14ac:dyDescent="0.25">
      <c r="A312" t="s">
        <v>199</v>
      </c>
      <c r="B312">
        <v>475</v>
      </c>
      <c r="C312">
        <v>1</v>
      </c>
      <c r="D312" t="s">
        <v>975</v>
      </c>
      <c r="E312">
        <v>740</v>
      </c>
      <c r="F312">
        <v>2</v>
      </c>
      <c r="G312">
        <v>2</v>
      </c>
      <c r="H312">
        <v>3.35</v>
      </c>
      <c r="I312">
        <v>7.8</v>
      </c>
      <c r="J312" t="s">
        <v>753</v>
      </c>
      <c r="K312" t="s">
        <v>762</v>
      </c>
      <c r="L312" t="s">
        <v>762</v>
      </c>
      <c r="M312" t="s">
        <v>738</v>
      </c>
      <c r="N312" t="s">
        <v>762</v>
      </c>
      <c r="O312" t="s">
        <v>2352</v>
      </c>
      <c r="P312" t="s">
        <v>753</v>
      </c>
      <c r="Q312">
        <v>0</v>
      </c>
      <c r="R312" t="s">
        <v>753</v>
      </c>
      <c r="S312">
        <v>0</v>
      </c>
      <c r="T312" t="s">
        <v>753</v>
      </c>
      <c r="U312">
        <v>0</v>
      </c>
      <c r="V312" t="s">
        <v>753</v>
      </c>
      <c r="W312" t="s">
        <v>762</v>
      </c>
      <c r="X312">
        <v>0</v>
      </c>
      <c r="Y312" t="s">
        <v>753</v>
      </c>
      <c r="Z312">
        <v>0</v>
      </c>
      <c r="AA312" t="s">
        <v>753</v>
      </c>
      <c r="AB312">
        <v>0</v>
      </c>
      <c r="AC312">
        <v>1.1900000000000001E-2</v>
      </c>
      <c r="AD312">
        <v>47.776299999999999</v>
      </c>
      <c r="AE312" t="s">
        <v>1477</v>
      </c>
      <c r="AF312">
        <v>3160</v>
      </c>
      <c r="AG312">
        <v>53</v>
      </c>
      <c r="AH312">
        <v>49</v>
      </c>
      <c r="AI312">
        <v>34</v>
      </c>
      <c r="AJ312" t="s">
        <v>1278</v>
      </c>
      <c r="AK312">
        <v>2100206</v>
      </c>
      <c r="AL312">
        <v>21001913</v>
      </c>
      <c r="AM312">
        <v>21000371</v>
      </c>
      <c r="AN312">
        <v>533669</v>
      </c>
      <c r="AO312">
        <v>6210693</v>
      </c>
      <c r="AP312">
        <v>533669</v>
      </c>
      <c r="AQ312">
        <v>6210693</v>
      </c>
      <c r="AR312" t="s">
        <v>758</v>
      </c>
      <c r="AS312" t="s">
        <v>762</v>
      </c>
      <c r="AT312">
        <v>0.68089999999999995</v>
      </c>
      <c r="AU312" t="s">
        <v>753</v>
      </c>
      <c r="AV312">
        <v>3.5999999999999997E-2</v>
      </c>
      <c r="AW312" t="s">
        <v>763</v>
      </c>
      <c r="AX312">
        <v>100.5179</v>
      </c>
      <c r="AY312" t="s">
        <v>753</v>
      </c>
      <c r="AZ312">
        <v>0</v>
      </c>
      <c r="BA312" t="s">
        <v>753</v>
      </c>
      <c r="BB312" t="s">
        <v>753</v>
      </c>
      <c r="BC312" t="s">
        <v>753</v>
      </c>
      <c r="BD312" t="s">
        <v>753</v>
      </c>
    </row>
    <row r="313" spans="1:56" x14ac:dyDescent="0.25">
      <c r="A313" t="s">
        <v>460</v>
      </c>
      <c r="B313">
        <v>941</v>
      </c>
      <c r="C313">
        <v>3</v>
      </c>
      <c r="D313" t="s">
        <v>1679</v>
      </c>
      <c r="E313">
        <v>400</v>
      </c>
      <c r="F313">
        <v>17.5</v>
      </c>
      <c r="G313">
        <v>13</v>
      </c>
      <c r="H313">
        <v>0.39</v>
      </c>
      <c r="I313">
        <v>0.9</v>
      </c>
      <c r="J313" t="s">
        <v>753</v>
      </c>
      <c r="K313" t="s">
        <v>787</v>
      </c>
      <c r="L313" t="s">
        <v>787</v>
      </c>
      <c r="M313" t="s">
        <v>738</v>
      </c>
      <c r="N313" t="s">
        <v>762</v>
      </c>
      <c r="O313" t="s">
        <v>2352</v>
      </c>
      <c r="P313" t="s">
        <v>753</v>
      </c>
      <c r="Q313" t="s">
        <v>787</v>
      </c>
      <c r="R313" t="s">
        <v>753</v>
      </c>
      <c r="S313" t="s">
        <v>787</v>
      </c>
      <c r="T313" t="s">
        <v>753</v>
      </c>
      <c r="U313">
        <v>0</v>
      </c>
      <c r="V313" t="s">
        <v>753</v>
      </c>
      <c r="W313" t="s">
        <v>762</v>
      </c>
      <c r="X313">
        <v>0</v>
      </c>
      <c r="Y313" t="s">
        <v>753</v>
      </c>
      <c r="Z313">
        <v>0</v>
      </c>
      <c r="AA313" t="s">
        <v>753</v>
      </c>
      <c r="AB313" t="s">
        <v>764</v>
      </c>
      <c r="AC313">
        <v>5.0826000000000002</v>
      </c>
      <c r="AD313">
        <v>73.9803</v>
      </c>
      <c r="AE313">
        <v>0.1023</v>
      </c>
      <c r="AF313">
        <v>0</v>
      </c>
      <c r="AG313">
        <v>0</v>
      </c>
      <c r="AH313">
        <v>0</v>
      </c>
      <c r="AI313">
        <v>0</v>
      </c>
      <c r="AJ313" t="s">
        <v>1683</v>
      </c>
      <c r="AK313">
        <v>6700005</v>
      </c>
      <c r="AL313">
        <v>67000459</v>
      </c>
      <c r="AM313">
        <v>67000005</v>
      </c>
      <c r="AN313">
        <v>889874</v>
      </c>
      <c r="AO313">
        <v>6115273</v>
      </c>
      <c r="AP313">
        <v>889745</v>
      </c>
      <c r="AQ313">
        <v>6115301</v>
      </c>
      <c r="AR313" t="s">
        <v>758</v>
      </c>
      <c r="AS313" t="s">
        <v>753</v>
      </c>
      <c r="AT313">
        <v>12.3757</v>
      </c>
      <c r="AU313" t="s">
        <v>763</v>
      </c>
      <c r="AV313">
        <v>5.2687999999999997</v>
      </c>
      <c r="AW313" t="s">
        <v>763</v>
      </c>
      <c r="AX313">
        <v>55.664400000000001</v>
      </c>
      <c r="AY313" t="s">
        <v>1343</v>
      </c>
      <c r="AZ313" t="s">
        <v>764</v>
      </c>
      <c r="BA313" t="s">
        <v>753</v>
      </c>
      <c r="BB313" t="s">
        <v>753</v>
      </c>
      <c r="BC313" t="s">
        <v>753</v>
      </c>
      <c r="BD313" t="s">
        <v>753</v>
      </c>
    </row>
    <row r="314" spans="1:56" x14ac:dyDescent="0.25">
      <c r="A314" t="s">
        <v>673</v>
      </c>
      <c r="B314">
        <v>1217</v>
      </c>
      <c r="C314">
        <v>1</v>
      </c>
      <c r="D314" t="s">
        <v>998</v>
      </c>
      <c r="E314">
        <v>773</v>
      </c>
      <c r="F314">
        <v>48.3</v>
      </c>
      <c r="G314">
        <v>17</v>
      </c>
      <c r="H314">
        <v>0.5</v>
      </c>
      <c r="I314" t="s">
        <v>1477</v>
      </c>
      <c r="J314" t="s">
        <v>860</v>
      </c>
      <c r="K314" t="s">
        <v>1477</v>
      </c>
      <c r="L314" t="s">
        <v>1477</v>
      </c>
      <c r="M314">
        <v>0</v>
      </c>
      <c r="N314">
        <v>0</v>
      </c>
      <c r="O314" t="s">
        <v>2352</v>
      </c>
      <c r="P314" t="s">
        <v>860</v>
      </c>
      <c r="Q314">
        <v>0</v>
      </c>
      <c r="R314" t="s">
        <v>860</v>
      </c>
      <c r="S314">
        <v>0</v>
      </c>
      <c r="T314" t="s">
        <v>860</v>
      </c>
      <c r="U314">
        <v>0</v>
      </c>
      <c r="V314" t="s">
        <v>860</v>
      </c>
      <c r="W314">
        <v>0</v>
      </c>
      <c r="X314">
        <v>0</v>
      </c>
      <c r="Y314" t="s">
        <v>860</v>
      </c>
      <c r="Z314">
        <v>0</v>
      </c>
      <c r="AA314" t="s">
        <v>860</v>
      </c>
      <c r="AB314">
        <v>0</v>
      </c>
      <c r="AC314" t="s">
        <v>1477</v>
      </c>
      <c r="AD314" t="s">
        <v>1477</v>
      </c>
      <c r="AE314" t="s">
        <v>1477</v>
      </c>
      <c r="AF314">
        <v>0</v>
      </c>
      <c r="AG314">
        <v>0</v>
      </c>
      <c r="AH314">
        <v>0</v>
      </c>
      <c r="AI314">
        <v>0</v>
      </c>
      <c r="AJ314" t="s">
        <v>1809</v>
      </c>
      <c r="AK314" t="s">
        <v>1138</v>
      </c>
      <c r="AL314">
        <v>12000538</v>
      </c>
      <c r="AM314">
        <v>12000537</v>
      </c>
      <c r="AN314">
        <v>99</v>
      </c>
      <c r="AO314">
        <v>99</v>
      </c>
      <c r="AP314">
        <v>99</v>
      </c>
      <c r="AQ314">
        <v>99</v>
      </c>
      <c r="AR314" t="s">
        <v>1744</v>
      </c>
      <c r="AS314">
        <v>0</v>
      </c>
      <c r="AT314" t="s">
        <v>1477</v>
      </c>
      <c r="AU314">
        <v>0</v>
      </c>
      <c r="AV314" t="s">
        <v>1477</v>
      </c>
      <c r="AW314">
        <v>0</v>
      </c>
      <c r="AX314" t="s">
        <v>1477</v>
      </c>
      <c r="AY314">
        <v>0</v>
      </c>
      <c r="AZ314">
        <v>0</v>
      </c>
      <c r="BA314" t="s">
        <v>860</v>
      </c>
      <c r="BB314" t="s">
        <v>860</v>
      </c>
      <c r="BC314" t="s">
        <v>860</v>
      </c>
      <c r="BD314" t="s">
        <v>860</v>
      </c>
    </row>
    <row r="315" spans="1:56" x14ac:dyDescent="0.25">
      <c r="A315" t="s">
        <v>451</v>
      </c>
      <c r="B315">
        <v>924</v>
      </c>
      <c r="C315">
        <v>2</v>
      </c>
      <c r="D315" t="s">
        <v>1611</v>
      </c>
      <c r="E315">
        <v>390</v>
      </c>
      <c r="F315">
        <v>5.9</v>
      </c>
      <c r="G315">
        <v>10</v>
      </c>
      <c r="H315">
        <v>3.57</v>
      </c>
      <c r="I315">
        <v>5.7</v>
      </c>
      <c r="J315" t="s">
        <v>753</v>
      </c>
      <c r="K315" t="s">
        <v>787</v>
      </c>
      <c r="L315" t="s">
        <v>787</v>
      </c>
      <c r="M315" t="s">
        <v>738</v>
      </c>
      <c r="N315" t="s">
        <v>762</v>
      </c>
      <c r="O315" t="s">
        <v>2352</v>
      </c>
      <c r="P315" t="s">
        <v>753</v>
      </c>
      <c r="Q315" t="s">
        <v>787</v>
      </c>
      <c r="R315" t="s">
        <v>753</v>
      </c>
      <c r="S315" t="s">
        <v>787</v>
      </c>
      <c r="T315" t="s">
        <v>753</v>
      </c>
      <c r="U315">
        <v>0</v>
      </c>
      <c r="V315" t="s">
        <v>753</v>
      </c>
      <c r="W315" t="s">
        <v>762</v>
      </c>
      <c r="X315">
        <v>0</v>
      </c>
      <c r="Y315" t="s">
        <v>753</v>
      </c>
      <c r="Z315">
        <v>0</v>
      </c>
      <c r="AA315" t="s">
        <v>753</v>
      </c>
      <c r="AB315">
        <v>0</v>
      </c>
      <c r="AC315">
        <v>2.7880000000000003</v>
      </c>
      <c r="AD315">
        <v>16.7654</v>
      </c>
      <c r="AE315" t="s">
        <v>1477</v>
      </c>
      <c r="AF315">
        <v>0</v>
      </c>
      <c r="AG315">
        <v>0</v>
      </c>
      <c r="AH315">
        <v>0</v>
      </c>
      <c r="AI315">
        <v>0</v>
      </c>
      <c r="AJ315" t="s">
        <v>1671</v>
      </c>
      <c r="AK315">
        <v>6000002</v>
      </c>
      <c r="AL315">
        <v>60000182</v>
      </c>
      <c r="AM315">
        <v>60000002</v>
      </c>
      <c r="AN315">
        <v>725328</v>
      </c>
      <c r="AO315">
        <v>6098699</v>
      </c>
      <c r="AP315">
        <v>725328</v>
      </c>
      <c r="AQ315">
        <v>6098699</v>
      </c>
      <c r="AR315" t="s">
        <v>758</v>
      </c>
      <c r="AS315" t="s">
        <v>762</v>
      </c>
      <c r="AT315">
        <v>1.4096000000000002</v>
      </c>
      <c r="AU315" t="s">
        <v>763</v>
      </c>
      <c r="AV315">
        <v>5.355E-2</v>
      </c>
      <c r="AW315" t="s">
        <v>763</v>
      </c>
      <c r="AX315">
        <v>111.30435</v>
      </c>
      <c r="AY315" t="s">
        <v>753</v>
      </c>
      <c r="AZ315">
        <v>0</v>
      </c>
      <c r="BA315" t="s">
        <v>753</v>
      </c>
      <c r="BB315" t="s">
        <v>753</v>
      </c>
      <c r="BC315" t="s">
        <v>753</v>
      </c>
      <c r="BD315" t="s">
        <v>753</v>
      </c>
    </row>
    <row r="316" spans="1:56" x14ac:dyDescent="0.25">
      <c r="A316" t="s">
        <v>174</v>
      </c>
      <c r="B316">
        <v>430</v>
      </c>
      <c r="C316">
        <v>1</v>
      </c>
      <c r="D316" t="s">
        <v>1217</v>
      </c>
      <c r="E316">
        <v>661</v>
      </c>
      <c r="F316">
        <v>132.30000000000001</v>
      </c>
      <c r="G316">
        <v>9</v>
      </c>
      <c r="H316">
        <v>1.1399999999999999</v>
      </c>
      <c r="I316">
        <v>2.1</v>
      </c>
      <c r="J316" t="s">
        <v>753</v>
      </c>
      <c r="K316" t="s">
        <v>762</v>
      </c>
      <c r="L316" t="s">
        <v>762</v>
      </c>
      <c r="M316" t="s">
        <v>738</v>
      </c>
      <c r="N316" t="s">
        <v>753</v>
      </c>
      <c r="O316" t="s">
        <v>762</v>
      </c>
      <c r="P316" t="s">
        <v>753</v>
      </c>
      <c r="Q316" t="s">
        <v>755</v>
      </c>
      <c r="R316" t="s">
        <v>753</v>
      </c>
      <c r="S316" t="s">
        <v>753</v>
      </c>
      <c r="T316" t="s">
        <v>753</v>
      </c>
      <c r="U316" t="s">
        <v>753</v>
      </c>
      <c r="V316" t="s">
        <v>753</v>
      </c>
      <c r="W316" t="s">
        <v>753</v>
      </c>
      <c r="X316">
        <v>0</v>
      </c>
      <c r="Y316" t="s">
        <v>753</v>
      </c>
      <c r="Z316" t="s">
        <v>762</v>
      </c>
      <c r="AA316" t="s">
        <v>753</v>
      </c>
      <c r="AB316">
        <v>0</v>
      </c>
      <c r="AC316">
        <v>1.3142499999999999</v>
      </c>
      <c r="AD316">
        <v>37.558099999999996</v>
      </c>
      <c r="AE316">
        <v>0.21513333333333332</v>
      </c>
      <c r="AF316">
        <v>3150</v>
      </c>
      <c r="AG316">
        <v>72</v>
      </c>
      <c r="AH316">
        <v>188</v>
      </c>
      <c r="AI316">
        <v>114</v>
      </c>
      <c r="AJ316" t="s">
        <v>1227</v>
      </c>
      <c r="AK316">
        <v>2500042</v>
      </c>
      <c r="AL316">
        <v>25000140</v>
      </c>
      <c r="AM316">
        <v>25000112</v>
      </c>
      <c r="AN316">
        <v>450960</v>
      </c>
      <c r="AO316">
        <v>6235310</v>
      </c>
      <c r="AP316">
        <v>450930</v>
      </c>
      <c r="AQ316">
        <v>6235426</v>
      </c>
      <c r="AR316" t="s">
        <v>758</v>
      </c>
      <c r="AS316" t="s">
        <v>753</v>
      </c>
      <c r="AT316">
        <v>1.1358333333333333</v>
      </c>
      <c r="AU316" t="s">
        <v>753</v>
      </c>
      <c r="AV316">
        <v>4.8666666666666671E-2</v>
      </c>
      <c r="AW316" t="s">
        <v>755</v>
      </c>
      <c r="AX316">
        <v>92.687733333333355</v>
      </c>
      <c r="AY316" t="s">
        <v>753</v>
      </c>
      <c r="AZ316">
        <v>0</v>
      </c>
      <c r="BA316" t="s">
        <v>753</v>
      </c>
      <c r="BB316" t="s">
        <v>753</v>
      </c>
      <c r="BC316" t="s">
        <v>753</v>
      </c>
      <c r="BD316" t="s">
        <v>753</v>
      </c>
    </row>
    <row r="317" spans="1:56" x14ac:dyDescent="0.25">
      <c r="A317" t="s">
        <v>88</v>
      </c>
      <c r="B317">
        <v>226</v>
      </c>
      <c r="C317">
        <v>1</v>
      </c>
      <c r="D317" t="s">
        <v>979</v>
      </c>
      <c r="E317">
        <v>479</v>
      </c>
      <c r="F317">
        <v>60.1</v>
      </c>
      <c r="G317">
        <v>9</v>
      </c>
      <c r="H317">
        <v>1.89</v>
      </c>
      <c r="I317">
        <v>3.6</v>
      </c>
      <c r="J317" t="s">
        <v>753</v>
      </c>
      <c r="K317" t="s">
        <v>787</v>
      </c>
      <c r="L317" t="s">
        <v>787</v>
      </c>
      <c r="M317" t="s">
        <v>738</v>
      </c>
      <c r="N317" t="s">
        <v>787</v>
      </c>
      <c r="O317" t="s">
        <v>787</v>
      </c>
      <c r="P317" t="s">
        <v>753</v>
      </c>
      <c r="Q317" t="s">
        <v>760</v>
      </c>
      <c r="R317" t="s">
        <v>753</v>
      </c>
      <c r="S317" t="s">
        <v>760</v>
      </c>
      <c r="T317" t="s">
        <v>753</v>
      </c>
      <c r="U317" t="s">
        <v>760</v>
      </c>
      <c r="V317" t="s">
        <v>753</v>
      </c>
      <c r="W317" t="s">
        <v>760</v>
      </c>
      <c r="X317" t="s">
        <v>787</v>
      </c>
      <c r="Y317" t="s">
        <v>753</v>
      </c>
      <c r="Z317" t="s">
        <v>755</v>
      </c>
      <c r="AA317" t="s">
        <v>753</v>
      </c>
      <c r="AB317" t="s">
        <v>764</v>
      </c>
      <c r="AC317">
        <v>3.1364999999999998</v>
      </c>
      <c r="AD317">
        <v>26.996700000000001</v>
      </c>
      <c r="AE317" t="s">
        <v>1477</v>
      </c>
      <c r="AF317">
        <v>3100</v>
      </c>
      <c r="AG317">
        <v>0</v>
      </c>
      <c r="AH317">
        <v>0</v>
      </c>
      <c r="AI317">
        <v>0</v>
      </c>
      <c r="AJ317" t="s">
        <v>981</v>
      </c>
      <c r="AK317">
        <v>4700008</v>
      </c>
      <c r="AL317">
        <v>47000078</v>
      </c>
      <c r="AM317">
        <v>47000009</v>
      </c>
      <c r="AN317">
        <v>597396</v>
      </c>
      <c r="AO317">
        <v>6103326</v>
      </c>
      <c r="AP317">
        <v>597422</v>
      </c>
      <c r="AQ317">
        <v>6103544</v>
      </c>
      <c r="AR317" t="s">
        <v>758</v>
      </c>
      <c r="AS317" t="s">
        <v>762</v>
      </c>
      <c r="AT317">
        <v>1.9558</v>
      </c>
      <c r="AU317" t="s">
        <v>763</v>
      </c>
      <c r="AV317">
        <v>0.53420000000000001</v>
      </c>
      <c r="AW317" t="s">
        <v>763</v>
      </c>
      <c r="AX317">
        <v>108.04705</v>
      </c>
      <c r="AY317" t="s">
        <v>753</v>
      </c>
      <c r="AZ317" t="s">
        <v>764</v>
      </c>
      <c r="BA317" t="s">
        <v>753</v>
      </c>
      <c r="BB317" t="s">
        <v>753</v>
      </c>
      <c r="BC317" t="s">
        <v>753</v>
      </c>
      <c r="BD317" t="s">
        <v>753</v>
      </c>
    </row>
    <row r="318" spans="1:56" x14ac:dyDescent="0.25">
      <c r="A318" t="s">
        <v>1228</v>
      </c>
      <c r="B318">
        <v>431</v>
      </c>
      <c r="C318">
        <v>1</v>
      </c>
      <c r="D318" t="s">
        <v>1217</v>
      </c>
      <c r="E318">
        <v>665</v>
      </c>
      <c r="F318">
        <v>2.8</v>
      </c>
      <c r="G318">
        <v>5</v>
      </c>
      <c r="H318">
        <v>0.51</v>
      </c>
      <c r="I318">
        <v>1.5</v>
      </c>
      <c r="J318" t="s">
        <v>753</v>
      </c>
      <c r="K318" t="s">
        <v>1477</v>
      </c>
      <c r="L318" t="s">
        <v>1477</v>
      </c>
      <c r="M318">
        <v>0</v>
      </c>
      <c r="N318">
        <v>0</v>
      </c>
      <c r="O318" t="s">
        <v>2352</v>
      </c>
      <c r="P318" t="s">
        <v>753</v>
      </c>
      <c r="Q318">
        <v>0</v>
      </c>
      <c r="R318" t="s">
        <v>753</v>
      </c>
      <c r="S318">
        <v>0</v>
      </c>
      <c r="T318" t="s">
        <v>753</v>
      </c>
      <c r="U318">
        <v>0</v>
      </c>
      <c r="V318" t="s">
        <v>753</v>
      </c>
      <c r="W318">
        <v>0</v>
      </c>
      <c r="X318">
        <v>0</v>
      </c>
      <c r="Y318" t="s">
        <v>753</v>
      </c>
      <c r="Z318">
        <v>0</v>
      </c>
      <c r="AA318" t="s">
        <v>753</v>
      </c>
      <c r="AB318">
        <v>0</v>
      </c>
      <c r="AC318">
        <v>1.0999999999999999E-2</v>
      </c>
      <c r="AD318">
        <v>91.3</v>
      </c>
      <c r="AE318" t="s">
        <v>1477</v>
      </c>
      <c r="AF318">
        <v>3130</v>
      </c>
      <c r="AG318">
        <v>0</v>
      </c>
      <c r="AH318">
        <v>0</v>
      </c>
      <c r="AI318">
        <v>0</v>
      </c>
      <c r="AJ318" t="s">
        <v>1229</v>
      </c>
      <c r="AK318">
        <v>2500283</v>
      </c>
      <c r="AL318">
        <v>25000689</v>
      </c>
      <c r="AM318">
        <v>25000152</v>
      </c>
      <c r="AN318">
        <v>456814</v>
      </c>
      <c r="AO318">
        <v>6248012</v>
      </c>
      <c r="AP318">
        <v>456815</v>
      </c>
      <c r="AQ318">
        <v>6248000</v>
      </c>
      <c r="AR318" t="s">
        <v>758</v>
      </c>
      <c r="AS318">
        <v>0</v>
      </c>
      <c r="AT318" t="s">
        <v>1477</v>
      </c>
      <c r="AU318">
        <v>0</v>
      </c>
      <c r="AV318" t="s">
        <v>1477</v>
      </c>
      <c r="AW318">
        <v>0</v>
      </c>
      <c r="AX318" t="s">
        <v>1477</v>
      </c>
      <c r="AY318">
        <v>0</v>
      </c>
      <c r="AZ318">
        <v>0</v>
      </c>
      <c r="BA318" t="s">
        <v>753</v>
      </c>
      <c r="BB318" t="s">
        <v>753</v>
      </c>
      <c r="BC318" t="s">
        <v>753</v>
      </c>
      <c r="BD318" t="s">
        <v>753</v>
      </c>
    </row>
    <row r="319" spans="1:56" x14ac:dyDescent="0.25">
      <c r="A319" t="s">
        <v>414</v>
      </c>
      <c r="B319">
        <v>856</v>
      </c>
      <c r="C319">
        <v>2</v>
      </c>
      <c r="D319" t="s">
        <v>1541</v>
      </c>
      <c r="E319">
        <v>329</v>
      </c>
      <c r="F319">
        <v>5.6</v>
      </c>
      <c r="G319">
        <v>10</v>
      </c>
      <c r="H319">
        <v>4.9000000000000004</v>
      </c>
      <c r="I319">
        <v>9.1999999999999993</v>
      </c>
      <c r="J319" t="s">
        <v>753</v>
      </c>
      <c r="K319" t="s">
        <v>760</v>
      </c>
      <c r="L319" t="s">
        <v>760</v>
      </c>
      <c r="M319" t="s">
        <v>738</v>
      </c>
      <c r="N319" t="s">
        <v>755</v>
      </c>
      <c r="O319" t="s">
        <v>2352</v>
      </c>
      <c r="P319" t="s">
        <v>753</v>
      </c>
      <c r="Q319" t="s">
        <v>753</v>
      </c>
      <c r="R319" t="s">
        <v>753</v>
      </c>
      <c r="S319" t="s">
        <v>753</v>
      </c>
      <c r="T319" t="s">
        <v>753</v>
      </c>
      <c r="U319">
        <v>0</v>
      </c>
      <c r="V319" t="s">
        <v>753</v>
      </c>
      <c r="W319" t="s">
        <v>755</v>
      </c>
      <c r="X319">
        <v>0</v>
      </c>
      <c r="Y319" t="s">
        <v>753</v>
      </c>
      <c r="Z319" t="s">
        <v>760</v>
      </c>
      <c r="AA319" t="s">
        <v>753</v>
      </c>
      <c r="AB319" t="s">
        <v>764</v>
      </c>
      <c r="AC319">
        <v>2.5933999999999999</v>
      </c>
      <c r="AD319">
        <v>9.8556000000000008</v>
      </c>
      <c r="AE319" t="s">
        <v>1477</v>
      </c>
      <c r="AF319">
        <v>3150</v>
      </c>
      <c r="AG319">
        <v>146</v>
      </c>
      <c r="AH319">
        <v>129</v>
      </c>
      <c r="AI319">
        <v>0</v>
      </c>
      <c r="AJ319" t="s">
        <v>1542</v>
      </c>
      <c r="AK319">
        <v>5700005</v>
      </c>
      <c r="AL319">
        <v>57000328</v>
      </c>
      <c r="AM319">
        <v>57000171</v>
      </c>
      <c r="AN319">
        <v>680816</v>
      </c>
      <c r="AO319">
        <v>6156695</v>
      </c>
      <c r="AP319">
        <v>680819</v>
      </c>
      <c r="AQ319">
        <v>6156694</v>
      </c>
      <c r="AR319" t="s">
        <v>758</v>
      </c>
      <c r="AS319" t="s">
        <v>755</v>
      </c>
      <c r="AT319">
        <v>0.92669999999999997</v>
      </c>
      <c r="AU319" t="s">
        <v>763</v>
      </c>
      <c r="AV319">
        <v>2.7900000000000001E-2</v>
      </c>
      <c r="AW319" t="s">
        <v>755</v>
      </c>
      <c r="AX319">
        <v>97.899100000000004</v>
      </c>
      <c r="AY319" t="s">
        <v>753</v>
      </c>
      <c r="AZ319" t="s">
        <v>764</v>
      </c>
      <c r="BA319" t="s">
        <v>753</v>
      </c>
      <c r="BB319" t="s">
        <v>753</v>
      </c>
      <c r="BC319" t="s">
        <v>753</v>
      </c>
      <c r="BD319" t="s">
        <v>753</v>
      </c>
    </row>
    <row r="320" spans="1:56" x14ac:dyDescent="0.25">
      <c r="A320" t="s">
        <v>118</v>
      </c>
      <c r="B320">
        <v>301</v>
      </c>
      <c r="C320">
        <v>1</v>
      </c>
      <c r="D320" t="s">
        <v>998</v>
      </c>
      <c r="E320">
        <v>665</v>
      </c>
      <c r="F320">
        <v>27.9</v>
      </c>
      <c r="G320">
        <v>11</v>
      </c>
      <c r="H320">
        <v>0.26</v>
      </c>
      <c r="I320">
        <v>0.7</v>
      </c>
      <c r="J320" t="s">
        <v>753</v>
      </c>
      <c r="K320" t="s">
        <v>760</v>
      </c>
      <c r="L320" t="s">
        <v>760</v>
      </c>
      <c r="M320" t="s">
        <v>738</v>
      </c>
      <c r="N320" t="s">
        <v>762</v>
      </c>
      <c r="O320" t="s">
        <v>2352</v>
      </c>
      <c r="P320" t="s">
        <v>753</v>
      </c>
      <c r="Q320">
        <v>0</v>
      </c>
      <c r="R320" t="s">
        <v>753</v>
      </c>
      <c r="S320">
        <v>0</v>
      </c>
      <c r="T320" t="s">
        <v>753</v>
      </c>
      <c r="U320" t="s">
        <v>760</v>
      </c>
      <c r="V320" t="s">
        <v>753</v>
      </c>
      <c r="W320" t="s">
        <v>760</v>
      </c>
      <c r="X320">
        <v>0</v>
      </c>
      <c r="Y320" t="s">
        <v>753</v>
      </c>
      <c r="Z320" t="s">
        <v>760</v>
      </c>
      <c r="AA320" t="s">
        <v>753</v>
      </c>
      <c r="AB320" t="s">
        <v>764</v>
      </c>
      <c r="AC320">
        <v>3.1796000000000002</v>
      </c>
      <c r="AD320">
        <v>27</v>
      </c>
      <c r="AE320">
        <v>25.081600000000002</v>
      </c>
      <c r="AF320">
        <v>1150</v>
      </c>
      <c r="AG320">
        <v>28</v>
      </c>
      <c r="AH320">
        <v>0</v>
      </c>
      <c r="AI320">
        <v>39</v>
      </c>
      <c r="AJ320" t="s">
        <v>1064</v>
      </c>
      <c r="AK320">
        <v>1600023</v>
      </c>
      <c r="AL320">
        <v>16000297</v>
      </c>
      <c r="AM320">
        <v>16000058</v>
      </c>
      <c r="AN320">
        <v>452962</v>
      </c>
      <c r="AO320">
        <v>6273583</v>
      </c>
      <c r="AP320">
        <v>452317</v>
      </c>
      <c r="AQ320">
        <v>6273396</v>
      </c>
      <c r="AR320" t="s">
        <v>758</v>
      </c>
      <c r="AS320">
        <v>0</v>
      </c>
      <c r="AT320">
        <v>1.337</v>
      </c>
      <c r="AU320" t="s">
        <v>763</v>
      </c>
      <c r="AV320">
        <v>0.33810000000000001</v>
      </c>
      <c r="AW320" t="s">
        <v>763</v>
      </c>
      <c r="AX320">
        <v>94.338200000000001</v>
      </c>
      <c r="AY320" t="s">
        <v>753</v>
      </c>
      <c r="AZ320" t="s">
        <v>790</v>
      </c>
      <c r="BA320" t="s">
        <v>753</v>
      </c>
      <c r="BB320" t="s">
        <v>753</v>
      </c>
      <c r="BC320" t="s">
        <v>753</v>
      </c>
      <c r="BD320" t="s">
        <v>753</v>
      </c>
    </row>
    <row r="321" spans="1:56" x14ac:dyDescent="0.25">
      <c r="A321" t="s">
        <v>767</v>
      </c>
      <c r="B321">
        <v>8</v>
      </c>
      <c r="C321">
        <v>1</v>
      </c>
      <c r="D321" t="s">
        <v>752</v>
      </c>
      <c r="E321">
        <v>787</v>
      </c>
      <c r="F321">
        <v>18</v>
      </c>
      <c r="G321">
        <v>5</v>
      </c>
      <c r="H321">
        <v>0.5</v>
      </c>
      <c r="I321">
        <v>1.34</v>
      </c>
      <c r="J321" t="s">
        <v>753</v>
      </c>
      <c r="K321" t="s">
        <v>762</v>
      </c>
      <c r="L321" t="s">
        <v>762</v>
      </c>
      <c r="M321" t="s">
        <v>738</v>
      </c>
      <c r="N321" t="s">
        <v>753</v>
      </c>
      <c r="O321" t="s">
        <v>2352</v>
      </c>
      <c r="P321" t="s">
        <v>753</v>
      </c>
      <c r="Q321" t="s">
        <v>753</v>
      </c>
      <c r="R321" t="s">
        <v>753</v>
      </c>
      <c r="S321" t="s">
        <v>753</v>
      </c>
      <c r="T321" t="s">
        <v>753</v>
      </c>
      <c r="U321">
        <v>0</v>
      </c>
      <c r="V321" t="s">
        <v>753</v>
      </c>
      <c r="W321" t="s">
        <v>753</v>
      </c>
      <c r="X321">
        <v>0</v>
      </c>
      <c r="Y321" t="s">
        <v>753</v>
      </c>
      <c r="Z321">
        <v>0</v>
      </c>
      <c r="AA321" t="s">
        <v>753</v>
      </c>
      <c r="AB321">
        <v>0</v>
      </c>
      <c r="AC321">
        <v>2.9899999999999999E-2</v>
      </c>
      <c r="AD321">
        <v>106.2516</v>
      </c>
      <c r="AE321">
        <v>0</v>
      </c>
      <c r="AF321">
        <v>3160</v>
      </c>
      <c r="AG321">
        <v>24</v>
      </c>
      <c r="AH321">
        <v>24</v>
      </c>
      <c r="AI321">
        <v>22</v>
      </c>
      <c r="AJ321" t="s">
        <v>768</v>
      </c>
      <c r="AK321">
        <v>100002</v>
      </c>
      <c r="AL321">
        <v>1000412</v>
      </c>
      <c r="AM321">
        <v>1000002</v>
      </c>
      <c r="AN321">
        <v>475629</v>
      </c>
      <c r="AO321">
        <v>6323602</v>
      </c>
      <c r="AP321">
        <v>475710</v>
      </c>
      <c r="AQ321">
        <v>6323810</v>
      </c>
      <c r="AR321" t="s">
        <v>758</v>
      </c>
      <c r="AS321">
        <v>0</v>
      </c>
      <c r="AT321">
        <v>1.1112</v>
      </c>
      <c r="AU321" t="s">
        <v>763</v>
      </c>
      <c r="AV321">
        <v>4.9099999999999998E-2</v>
      </c>
      <c r="AW321" t="s">
        <v>763</v>
      </c>
      <c r="AX321">
        <v>97.708600000000004</v>
      </c>
      <c r="AY321" t="s">
        <v>753</v>
      </c>
      <c r="AZ321">
        <v>0</v>
      </c>
      <c r="BA321" t="s">
        <v>753</v>
      </c>
      <c r="BB321" t="s">
        <v>753</v>
      </c>
      <c r="BC321" t="s">
        <v>753</v>
      </c>
      <c r="BD321" t="s">
        <v>753</v>
      </c>
    </row>
    <row r="322" spans="1:56" x14ac:dyDescent="0.25">
      <c r="A322" t="s">
        <v>693</v>
      </c>
      <c r="B322">
        <v>11204</v>
      </c>
      <c r="C322">
        <v>1</v>
      </c>
      <c r="D322" t="s">
        <v>917</v>
      </c>
      <c r="E322">
        <v>410</v>
      </c>
      <c r="F322">
        <v>5.2</v>
      </c>
      <c r="G322">
        <v>9</v>
      </c>
      <c r="H322">
        <v>0.41</v>
      </c>
      <c r="I322">
        <v>2</v>
      </c>
      <c r="J322" t="s">
        <v>753</v>
      </c>
      <c r="K322" t="s">
        <v>1477</v>
      </c>
      <c r="L322" t="s">
        <v>1477</v>
      </c>
      <c r="M322">
        <v>0</v>
      </c>
      <c r="N322">
        <v>0</v>
      </c>
      <c r="O322" t="s">
        <v>2352</v>
      </c>
      <c r="P322" t="s">
        <v>753</v>
      </c>
      <c r="Q322">
        <v>0</v>
      </c>
      <c r="R322" t="s">
        <v>753</v>
      </c>
      <c r="S322">
        <v>0</v>
      </c>
      <c r="T322" t="s">
        <v>753</v>
      </c>
      <c r="U322">
        <v>0</v>
      </c>
      <c r="V322" t="s">
        <v>753</v>
      </c>
      <c r="W322">
        <v>0</v>
      </c>
      <c r="X322">
        <v>0</v>
      </c>
      <c r="Y322" t="s">
        <v>753</v>
      </c>
      <c r="Z322">
        <v>0</v>
      </c>
      <c r="AA322" t="s">
        <v>753</v>
      </c>
      <c r="AB322">
        <v>0</v>
      </c>
      <c r="AC322">
        <v>2.641</v>
      </c>
      <c r="AD322">
        <v>15.809200000000001</v>
      </c>
      <c r="AE322" t="s">
        <v>1477</v>
      </c>
      <c r="AF322">
        <v>0</v>
      </c>
      <c r="AG322">
        <v>0</v>
      </c>
      <c r="AH322">
        <v>0</v>
      </c>
      <c r="AI322">
        <v>0</v>
      </c>
      <c r="AJ322" t="s">
        <v>2089</v>
      </c>
      <c r="AK322">
        <v>4600035</v>
      </c>
      <c r="AL322">
        <v>46000077</v>
      </c>
      <c r="AM322">
        <v>46000060</v>
      </c>
      <c r="AN322">
        <v>99</v>
      </c>
      <c r="AO322">
        <v>99</v>
      </c>
      <c r="AP322">
        <v>99</v>
      </c>
      <c r="AQ322">
        <v>99</v>
      </c>
      <c r="AR322" t="s">
        <v>1744</v>
      </c>
      <c r="AS322">
        <v>0</v>
      </c>
      <c r="AT322" t="s">
        <v>1477</v>
      </c>
      <c r="AU322">
        <v>0</v>
      </c>
      <c r="AV322" t="s">
        <v>1477</v>
      </c>
      <c r="AW322">
        <v>0</v>
      </c>
      <c r="AX322" t="s">
        <v>1477</v>
      </c>
      <c r="AY322">
        <v>0</v>
      </c>
      <c r="AZ322">
        <v>0</v>
      </c>
      <c r="BA322" t="s">
        <v>753</v>
      </c>
      <c r="BB322" t="s">
        <v>753</v>
      </c>
      <c r="BC322" t="s">
        <v>753</v>
      </c>
      <c r="BD322" t="s">
        <v>753</v>
      </c>
    </row>
    <row r="323" spans="1:56" x14ac:dyDescent="0.25">
      <c r="A323" t="s">
        <v>1065</v>
      </c>
      <c r="B323">
        <v>302</v>
      </c>
      <c r="C323">
        <v>1</v>
      </c>
      <c r="D323" t="s">
        <v>998</v>
      </c>
      <c r="E323">
        <v>840</v>
      </c>
      <c r="F323">
        <v>6.8</v>
      </c>
      <c r="G323">
        <v>13</v>
      </c>
      <c r="H323">
        <v>0.75</v>
      </c>
      <c r="I323">
        <v>1.5</v>
      </c>
      <c r="J323" t="s">
        <v>753</v>
      </c>
      <c r="K323" t="s">
        <v>787</v>
      </c>
      <c r="L323" t="s">
        <v>787</v>
      </c>
      <c r="M323" t="s">
        <v>738</v>
      </c>
      <c r="N323" t="s">
        <v>787</v>
      </c>
      <c r="O323" t="s">
        <v>2352</v>
      </c>
      <c r="P323" t="s">
        <v>753</v>
      </c>
      <c r="Q323" t="s">
        <v>787</v>
      </c>
      <c r="R323" t="s">
        <v>753</v>
      </c>
      <c r="S323" t="s">
        <v>787</v>
      </c>
      <c r="T323" t="s">
        <v>753</v>
      </c>
      <c r="U323">
        <v>0</v>
      </c>
      <c r="V323" t="s">
        <v>753</v>
      </c>
      <c r="W323" t="s">
        <v>787</v>
      </c>
      <c r="X323">
        <v>0</v>
      </c>
      <c r="Y323" t="s">
        <v>753</v>
      </c>
      <c r="Z323">
        <v>0</v>
      </c>
      <c r="AA323" t="s">
        <v>753</v>
      </c>
      <c r="AB323" t="s">
        <v>764</v>
      </c>
      <c r="AC323">
        <v>2.3408000000000002</v>
      </c>
      <c r="AD323">
        <v>78.977000000000004</v>
      </c>
      <c r="AE323">
        <v>8.1199999999999994E-2</v>
      </c>
      <c r="AF323">
        <v>3150</v>
      </c>
      <c r="AG323">
        <v>0</v>
      </c>
      <c r="AH323">
        <v>0</v>
      </c>
      <c r="AI323">
        <v>0</v>
      </c>
      <c r="AJ323" t="s">
        <v>1066</v>
      </c>
      <c r="AK323">
        <v>1000082</v>
      </c>
      <c r="AL323">
        <v>10000905</v>
      </c>
      <c r="AM323">
        <v>10000155</v>
      </c>
      <c r="AN323">
        <v>540619</v>
      </c>
      <c r="AO323">
        <v>6303582</v>
      </c>
      <c r="AP323">
        <v>540608</v>
      </c>
      <c r="AQ323">
        <v>6303569</v>
      </c>
      <c r="AR323" t="s">
        <v>758</v>
      </c>
      <c r="AS323" t="s">
        <v>762</v>
      </c>
      <c r="AT323">
        <v>5.1086</v>
      </c>
      <c r="AU323" t="s">
        <v>763</v>
      </c>
      <c r="AV323">
        <v>0.55230000000000001</v>
      </c>
      <c r="AW323" t="s">
        <v>763</v>
      </c>
      <c r="AX323">
        <v>107.6508</v>
      </c>
      <c r="AY323" t="s">
        <v>753</v>
      </c>
      <c r="AZ323" t="s">
        <v>764</v>
      </c>
      <c r="BA323" t="s">
        <v>753</v>
      </c>
      <c r="BB323" t="s">
        <v>753</v>
      </c>
      <c r="BC323" t="s">
        <v>753</v>
      </c>
      <c r="BD323" t="s">
        <v>753</v>
      </c>
    </row>
    <row r="324" spans="1:56" x14ac:dyDescent="0.25">
      <c r="A324" t="s">
        <v>119</v>
      </c>
      <c r="B324">
        <v>303</v>
      </c>
      <c r="C324">
        <v>1</v>
      </c>
      <c r="D324" t="s">
        <v>998</v>
      </c>
      <c r="E324">
        <v>791</v>
      </c>
      <c r="F324">
        <v>60.8</v>
      </c>
      <c r="G324">
        <v>9</v>
      </c>
      <c r="H324">
        <v>0.62</v>
      </c>
      <c r="I324">
        <v>1.1000000000000001</v>
      </c>
      <c r="J324" t="s">
        <v>753</v>
      </c>
      <c r="K324" t="s">
        <v>753</v>
      </c>
      <c r="L324" t="s">
        <v>753</v>
      </c>
      <c r="M324" t="s">
        <v>754</v>
      </c>
      <c r="N324" t="s">
        <v>755</v>
      </c>
      <c r="O324" t="s">
        <v>753</v>
      </c>
      <c r="P324" t="s">
        <v>753</v>
      </c>
      <c r="Q324" t="s">
        <v>753</v>
      </c>
      <c r="R324" t="s">
        <v>753</v>
      </c>
      <c r="S324" t="s">
        <v>753</v>
      </c>
      <c r="T324" t="s">
        <v>753</v>
      </c>
      <c r="U324" t="s">
        <v>755</v>
      </c>
      <c r="V324" t="s">
        <v>753</v>
      </c>
      <c r="W324" t="s">
        <v>755</v>
      </c>
      <c r="X324">
        <v>0</v>
      </c>
      <c r="Y324" t="s">
        <v>753</v>
      </c>
      <c r="Z324" t="s">
        <v>753</v>
      </c>
      <c r="AA324" t="s">
        <v>753</v>
      </c>
      <c r="AB324">
        <v>0</v>
      </c>
      <c r="AC324">
        <v>2.0679500000000002</v>
      </c>
      <c r="AD324">
        <v>13.7544</v>
      </c>
      <c r="AE324">
        <v>0.1</v>
      </c>
      <c r="AF324">
        <v>3150</v>
      </c>
      <c r="AG324">
        <v>30</v>
      </c>
      <c r="AH324">
        <v>30</v>
      </c>
      <c r="AI324">
        <v>0</v>
      </c>
      <c r="AJ324" t="s">
        <v>1067</v>
      </c>
      <c r="AK324">
        <v>1800016</v>
      </c>
      <c r="AL324">
        <v>18000247</v>
      </c>
      <c r="AM324">
        <v>18000021</v>
      </c>
      <c r="AN324">
        <v>536555</v>
      </c>
      <c r="AO324">
        <v>6269537</v>
      </c>
      <c r="AP324">
        <v>536555</v>
      </c>
      <c r="AQ324">
        <v>6269537</v>
      </c>
      <c r="AR324" t="s">
        <v>758</v>
      </c>
      <c r="AS324">
        <v>0</v>
      </c>
      <c r="AT324">
        <v>1.0238499999999999</v>
      </c>
      <c r="AU324" t="s">
        <v>755</v>
      </c>
      <c r="AV324">
        <v>4.0800000000000003E-2</v>
      </c>
      <c r="AW324" t="s">
        <v>755</v>
      </c>
      <c r="AX324">
        <v>99.193299999999994</v>
      </c>
      <c r="AY324" t="s">
        <v>753</v>
      </c>
      <c r="AZ324" t="s">
        <v>764</v>
      </c>
      <c r="BA324" t="s">
        <v>753</v>
      </c>
      <c r="BB324" t="s">
        <v>753</v>
      </c>
      <c r="BC324" t="s">
        <v>753</v>
      </c>
      <c r="BD324" t="s">
        <v>753</v>
      </c>
    </row>
    <row r="325" spans="1:56" x14ac:dyDescent="0.25">
      <c r="A325" t="s">
        <v>309</v>
      </c>
      <c r="B325">
        <v>669</v>
      </c>
      <c r="C325">
        <v>2</v>
      </c>
      <c r="D325" t="s">
        <v>1467</v>
      </c>
      <c r="E325">
        <v>306</v>
      </c>
      <c r="F325">
        <v>38.9</v>
      </c>
      <c r="G325">
        <v>9</v>
      </c>
      <c r="H325">
        <v>1.76</v>
      </c>
      <c r="I325">
        <v>2.9</v>
      </c>
      <c r="J325" t="s">
        <v>753</v>
      </c>
      <c r="K325" t="s">
        <v>760</v>
      </c>
      <c r="L325" t="s">
        <v>760</v>
      </c>
      <c r="M325" t="s">
        <v>738</v>
      </c>
      <c r="N325" t="s">
        <v>762</v>
      </c>
      <c r="O325" t="s">
        <v>762</v>
      </c>
      <c r="P325" t="s">
        <v>753</v>
      </c>
      <c r="Q325" t="s">
        <v>753</v>
      </c>
      <c r="R325" t="s">
        <v>753</v>
      </c>
      <c r="S325" t="s">
        <v>762</v>
      </c>
      <c r="T325" t="s">
        <v>753</v>
      </c>
      <c r="U325" t="s">
        <v>760</v>
      </c>
      <c r="V325" t="s">
        <v>753</v>
      </c>
      <c r="W325" t="s">
        <v>760</v>
      </c>
      <c r="X325">
        <v>0</v>
      </c>
      <c r="Y325" t="s">
        <v>753</v>
      </c>
      <c r="Z325" t="s">
        <v>755</v>
      </c>
      <c r="AA325" t="s">
        <v>753</v>
      </c>
      <c r="AB325">
        <v>0</v>
      </c>
      <c r="AC325">
        <v>3.7694000000000001</v>
      </c>
      <c r="AD325">
        <v>43.955249999999999</v>
      </c>
      <c r="AE325">
        <v>0.1013</v>
      </c>
      <c r="AF325">
        <v>3150</v>
      </c>
      <c r="AG325">
        <v>0</v>
      </c>
      <c r="AH325">
        <v>0</v>
      </c>
      <c r="AI325">
        <v>0</v>
      </c>
      <c r="AJ325" t="s">
        <v>1478</v>
      </c>
      <c r="AK325">
        <v>5100039</v>
      </c>
      <c r="AL325">
        <v>51000099</v>
      </c>
      <c r="AM325">
        <v>51000056</v>
      </c>
      <c r="AN325">
        <v>662718</v>
      </c>
      <c r="AO325">
        <v>6199994</v>
      </c>
      <c r="AP325">
        <v>662718</v>
      </c>
      <c r="AQ325">
        <v>6199994</v>
      </c>
      <c r="AR325" t="s">
        <v>758</v>
      </c>
      <c r="AS325" t="s">
        <v>755</v>
      </c>
      <c r="AT325">
        <v>2.8484499999999997</v>
      </c>
      <c r="AU325" t="s">
        <v>763</v>
      </c>
      <c r="AV325">
        <v>0.4768</v>
      </c>
      <c r="AW325" t="s">
        <v>763</v>
      </c>
      <c r="AX325">
        <v>118.4054</v>
      </c>
      <c r="AY325" t="s">
        <v>753</v>
      </c>
      <c r="AZ325">
        <v>0</v>
      </c>
      <c r="BA325" t="s">
        <v>753</v>
      </c>
      <c r="BB325" t="s">
        <v>753</v>
      </c>
      <c r="BC325" t="s">
        <v>753</v>
      </c>
      <c r="BD325" t="s">
        <v>753</v>
      </c>
    </row>
    <row r="326" spans="1:56" x14ac:dyDescent="0.25">
      <c r="A326" t="s">
        <v>1068</v>
      </c>
      <c r="B326">
        <v>304</v>
      </c>
      <c r="C326">
        <v>1</v>
      </c>
      <c r="D326" t="s">
        <v>998</v>
      </c>
      <c r="E326">
        <v>846</v>
      </c>
      <c r="F326">
        <v>5.0999999999999996</v>
      </c>
      <c r="G326">
        <v>9</v>
      </c>
      <c r="H326">
        <v>0.46</v>
      </c>
      <c r="I326">
        <v>1</v>
      </c>
      <c r="J326" t="s">
        <v>753</v>
      </c>
      <c r="K326" t="s">
        <v>787</v>
      </c>
      <c r="L326" t="s">
        <v>787</v>
      </c>
      <c r="M326" t="s">
        <v>738</v>
      </c>
      <c r="N326" t="s">
        <v>787</v>
      </c>
      <c r="O326" t="s">
        <v>2352</v>
      </c>
      <c r="P326" t="s">
        <v>753</v>
      </c>
      <c r="Q326" t="s">
        <v>760</v>
      </c>
      <c r="R326" t="s">
        <v>753</v>
      </c>
      <c r="S326" t="s">
        <v>760</v>
      </c>
      <c r="T326" t="s">
        <v>753</v>
      </c>
      <c r="U326">
        <v>0</v>
      </c>
      <c r="V326" t="s">
        <v>753</v>
      </c>
      <c r="W326" t="s">
        <v>787</v>
      </c>
      <c r="X326">
        <v>0</v>
      </c>
      <c r="Y326" t="s">
        <v>753</v>
      </c>
      <c r="Z326" t="s">
        <v>762</v>
      </c>
      <c r="AA326" t="s">
        <v>753</v>
      </c>
      <c r="AB326">
        <v>0</v>
      </c>
      <c r="AC326">
        <v>0.79364999999999997</v>
      </c>
      <c r="AD326">
        <v>45.870049999999999</v>
      </c>
      <c r="AE326">
        <v>0</v>
      </c>
      <c r="AF326">
        <v>3150</v>
      </c>
      <c r="AG326">
        <v>0</v>
      </c>
      <c r="AH326">
        <v>0</v>
      </c>
      <c r="AI326">
        <v>0</v>
      </c>
      <c r="AJ326" t="s">
        <v>1069</v>
      </c>
      <c r="AK326">
        <v>1500048</v>
      </c>
      <c r="AL326">
        <v>15000113</v>
      </c>
      <c r="AM326">
        <v>15000052</v>
      </c>
      <c r="AN326">
        <v>545723</v>
      </c>
      <c r="AO326">
        <v>6278410</v>
      </c>
      <c r="AP326">
        <v>545669</v>
      </c>
      <c r="AQ326">
        <v>6278543</v>
      </c>
      <c r="AR326" t="s">
        <v>758</v>
      </c>
      <c r="AS326" t="s">
        <v>762</v>
      </c>
      <c r="AT326">
        <v>2.6772999999999998</v>
      </c>
      <c r="AU326" t="s">
        <v>763</v>
      </c>
      <c r="AV326">
        <v>0.24610000000000001</v>
      </c>
      <c r="AW326" t="s">
        <v>763</v>
      </c>
      <c r="AX326">
        <v>106.7269</v>
      </c>
      <c r="AY326" t="s">
        <v>753</v>
      </c>
      <c r="AZ326" t="s">
        <v>790</v>
      </c>
      <c r="BA326" t="s">
        <v>753</v>
      </c>
      <c r="BB326" t="s">
        <v>753</v>
      </c>
      <c r="BC326" t="s">
        <v>753</v>
      </c>
      <c r="BD326" t="s">
        <v>753</v>
      </c>
    </row>
    <row r="327" spans="1:56" x14ac:dyDescent="0.25">
      <c r="A327" t="s">
        <v>366</v>
      </c>
      <c r="B327">
        <v>760</v>
      </c>
      <c r="C327">
        <v>2</v>
      </c>
      <c r="D327" t="s">
        <v>1488</v>
      </c>
      <c r="E327">
        <v>223</v>
      </c>
      <c r="F327">
        <v>7.7</v>
      </c>
      <c r="G327">
        <v>9</v>
      </c>
      <c r="H327">
        <v>0.62</v>
      </c>
      <c r="I327">
        <v>2.5</v>
      </c>
      <c r="J327" t="s">
        <v>753</v>
      </c>
      <c r="K327" t="s">
        <v>762</v>
      </c>
      <c r="L327" t="s">
        <v>762</v>
      </c>
      <c r="M327" t="s">
        <v>738</v>
      </c>
      <c r="N327" t="s">
        <v>753</v>
      </c>
      <c r="O327" t="s">
        <v>2352</v>
      </c>
      <c r="P327" t="s">
        <v>753</v>
      </c>
      <c r="Q327" t="s">
        <v>755</v>
      </c>
      <c r="R327" t="s">
        <v>753</v>
      </c>
      <c r="S327" t="s">
        <v>755</v>
      </c>
      <c r="T327" t="s">
        <v>753</v>
      </c>
      <c r="U327">
        <v>0</v>
      </c>
      <c r="V327" t="s">
        <v>753</v>
      </c>
      <c r="W327" t="s">
        <v>753</v>
      </c>
      <c r="X327">
        <v>0</v>
      </c>
      <c r="Y327" t="s">
        <v>753</v>
      </c>
      <c r="Z327">
        <v>0</v>
      </c>
      <c r="AA327" t="s">
        <v>753</v>
      </c>
      <c r="AB327">
        <v>0</v>
      </c>
      <c r="AC327">
        <v>2.246</v>
      </c>
      <c r="AD327">
        <v>30.0961</v>
      </c>
      <c r="AE327">
        <v>0.19750000000000001</v>
      </c>
      <c r="AF327">
        <v>0</v>
      </c>
      <c r="AG327">
        <v>0</v>
      </c>
      <c r="AH327">
        <v>0</v>
      </c>
      <c r="AI327">
        <v>0</v>
      </c>
      <c r="AJ327" t="s">
        <v>1554</v>
      </c>
      <c r="AK327">
        <v>5000047</v>
      </c>
      <c r="AL327">
        <v>50000229</v>
      </c>
      <c r="AM327">
        <v>50000116</v>
      </c>
      <c r="AN327">
        <v>718990</v>
      </c>
      <c r="AO327">
        <v>6197590</v>
      </c>
      <c r="AP327">
        <v>718943</v>
      </c>
      <c r="AQ327">
        <v>6197583</v>
      </c>
      <c r="AR327" t="s">
        <v>758</v>
      </c>
      <c r="AS327" t="s">
        <v>755</v>
      </c>
      <c r="AT327">
        <v>0.88849999999999996</v>
      </c>
      <c r="AU327" t="s">
        <v>755</v>
      </c>
      <c r="AV327">
        <v>4.0800000000000003E-2</v>
      </c>
      <c r="AW327" t="s">
        <v>755</v>
      </c>
      <c r="AX327">
        <v>59.625300000000003</v>
      </c>
      <c r="AY327" t="s">
        <v>1343</v>
      </c>
      <c r="AZ327" t="s">
        <v>790</v>
      </c>
      <c r="BA327" t="s">
        <v>753</v>
      </c>
      <c r="BB327" t="s">
        <v>753</v>
      </c>
      <c r="BC327" t="s">
        <v>753</v>
      </c>
      <c r="BD327" t="s">
        <v>753</v>
      </c>
    </row>
    <row r="328" spans="1:56" x14ac:dyDescent="0.25">
      <c r="A328" t="s">
        <v>2034</v>
      </c>
      <c r="B328">
        <v>6728</v>
      </c>
      <c r="C328">
        <v>1</v>
      </c>
      <c r="D328" t="s">
        <v>1204</v>
      </c>
      <c r="E328">
        <v>846</v>
      </c>
      <c r="F328">
        <v>1.1000000000000001</v>
      </c>
      <c r="G328">
        <v>13</v>
      </c>
      <c r="H328">
        <v>0.5</v>
      </c>
      <c r="I328">
        <v>1.3</v>
      </c>
      <c r="J328" t="s">
        <v>753</v>
      </c>
      <c r="K328" t="s">
        <v>1477</v>
      </c>
      <c r="L328" t="s">
        <v>1477</v>
      </c>
      <c r="M328">
        <v>0</v>
      </c>
      <c r="N328">
        <v>0</v>
      </c>
      <c r="O328" t="s">
        <v>2352</v>
      </c>
      <c r="P328" t="s">
        <v>753</v>
      </c>
      <c r="Q328">
        <v>0</v>
      </c>
      <c r="R328" t="s">
        <v>753</v>
      </c>
      <c r="S328">
        <v>0</v>
      </c>
      <c r="T328" t="s">
        <v>753</v>
      </c>
      <c r="U328">
        <v>0</v>
      </c>
      <c r="V328" t="s">
        <v>753</v>
      </c>
      <c r="W328">
        <v>0</v>
      </c>
      <c r="X328">
        <v>0</v>
      </c>
      <c r="Y328" t="s">
        <v>753</v>
      </c>
      <c r="Z328">
        <v>0</v>
      </c>
      <c r="AA328" t="s">
        <v>753</v>
      </c>
      <c r="AB328">
        <v>0</v>
      </c>
      <c r="AC328">
        <v>-5.4999999999999997E-3</v>
      </c>
      <c r="AD328">
        <v>69.2</v>
      </c>
      <c r="AE328" t="s">
        <v>1477</v>
      </c>
      <c r="AF328">
        <v>3150</v>
      </c>
      <c r="AG328">
        <v>18</v>
      </c>
      <c r="AH328">
        <v>20</v>
      </c>
      <c r="AI328">
        <v>4</v>
      </c>
      <c r="AJ328" t="s">
        <v>2035</v>
      </c>
      <c r="AK328">
        <v>1500133</v>
      </c>
      <c r="AL328">
        <v>15001029</v>
      </c>
      <c r="AM328">
        <v>15000206</v>
      </c>
      <c r="AN328">
        <v>555393</v>
      </c>
      <c r="AO328">
        <v>6294286</v>
      </c>
      <c r="AP328">
        <v>99</v>
      </c>
      <c r="AQ328">
        <v>99</v>
      </c>
      <c r="AR328" t="s">
        <v>758</v>
      </c>
      <c r="AS328">
        <v>0</v>
      </c>
      <c r="AT328" t="s">
        <v>1477</v>
      </c>
      <c r="AU328">
        <v>0</v>
      </c>
      <c r="AV328" t="s">
        <v>1477</v>
      </c>
      <c r="AW328">
        <v>0</v>
      </c>
      <c r="AX328" t="s">
        <v>1477</v>
      </c>
      <c r="AY328">
        <v>0</v>
      </c>
      <c r="AZ328">
        <v>0</v>
      </c>
      <c r="BA328" t="s">
        <v>753</v>
      </c>
      <c r="BB328" t="s">
        <v>753</v>
      </c>
      <c r="BC328" t="s">
        <v>753</v>
      </c>
      <c r="BD328" t="s">
        <v>753</v>
      </c>
    </row>
    <row r="329" spans="1:56" x14ac:dyDescent="0.25">
      <c r="A329" t="s">
        <v>175</v>
      </c>
      <c r="B329">
        <v>432</v>
      </c>
      <c r="C329">
        <v>1</v>
      </c>
      <c r="D329" t="s">
        <v>1217</v>
      </c>
      <c r="E329">
        <v>665</v>
      </c>
      <c r="F329">
        <v>208.5</v>
      </c>
      <c r="G329">
        <v>11</v>
      </c>
      <c r="H329">
        <v>1.01</v>
      </c>
      <c r="I329">
        <v>2.2000000000000002</v>
      </c>
      <c r="J329" t="s">
        <v>753</v>
      </c>
      <c r="K329" t="s">
        <v>753</v>
      </c>
      <c r="L329" t="s">
        <v>753</v>
      </c>
      <c r="M329" t="s">
        <v>754</v>
      </c>
      <c r="N329" t="s">
        <v>753</v>
      </c>
      <c r="O329" t="s">
        <v>2352</v>
      </c>
      <c r="P329" t="s">
        <v>753</v>
      </c>
      <c r="Q329">
        <v>0</v>
      </c>
      <c r="R329" t="s">
        <v>753</v>
      </c>
      <c r="S329">
        <v>0</v>
      </c>
      <c r="T329" t="s">
        <v>753</v>
      </c>
      <c r="U329">
        <v>0</v>
      </c>
      <c r="V329" t="s">
        <v>753</v>
      </c>
      <c r="W329" t="s">
        <v>753</v>
      </c>
      <c r="X329">
        <v>0</v>
      </c>
      <c r="Y329" t="s">
        <v>753</v>
      </c>
      <c r="Z329">
        <v>0</v>
      </c>
      <c r="AA329" t="s">
        <v>753</v>
      </c>
      <c r="AB329">
        <v>0</v>
      </c>
      <c r="AC329">
        <v>1.2452000000000001</v>
      </c>
      <c r="AD329">
        <v>38.957400000000007</v>
      </c>
      <c r="AE329">
        <v>1.6023000000000001</v>
      </c>
      <c r="AF329">
        <v>1150</v>
      </c>
      <c r="AG329">
        <v>65</v>
      </c>
      <c r="AH329">
        <v>58</v>
      </c>
      <c r="AI329">
        <v>38</v>
      </c>
      <c r="AJ329" t="s">
        <v>1230</v>
      </c>
      <c r="AK329">
        <v>2200023</v>
      </c>
      <c r="AL329">
        <v>22000227</v>
      </c>
      <c r="AM329">
        <v>22000039</v>
      </c>
      <c r="AN329">
        <v>451213</v>
      </c>
      <c r="AO329">
        <v>6252061</v>
      </c>
      <c r="AP329">
        <v>451134</v>
      </c>
      <c r="AQ329">
        <v>6252064</v>
      </c>
      <c r="AR329" t="s">
        <v>758</v>
      </c>
      <c r="AS329" t="s">
        <v>755</v>
      </c>
      <c r="AT329">
        <v>0.94779999999999998</v>
      </c>
      <c r="AU329" t="s">
        <v>755</v>
      </c>
      <c r="AV329">
        <v>5.8700000000000002E-2</v>
      </c>
      <c r="AW329" t="s">
        <v>753</v>
      </c>
      <c r="AX329">
        <v>97.54695000000001</v>
      </c>
      <c r="AY329" t="s">
        <v>753</v>
      </c>
      <c r="AZ329">
        <v>0</v>
      </c>
      <c r="BA329" t="s">
        <v>753</v>
      </c>
      <c r="BB329" t="s">
        <v>753</v>
      </c>
      <c r="BC329" t="s">
        <v>753</v>
      </c>
      <c r="BD329" t="s">
        <v>753</v>
      </c>
    </row>
    <row r="330" spans="1:56" x14ac:dyDescent="0.25">
      <c r="A330" t="s">
        <v>1737</v>
      </c>
      <c r="B330">
        <v>999</v>
      </c>
      <c r="C330">
        <v>1</v>
      </c>
      <c r="D330" t="s">
        <v>998</v>
      </c>
      <c r="E330">
        <v>787</v>
      </c>
      <c r="F330">
        <v>6.1</v>
      </c>
      <c r="G330">
        <v>5</v>
      </c>
      <c r="H330">
        <v>0.5</v>
      </c>
      <c r="I330">
        <v>1.07</v>
      </c>
      <c r="J330" t="s">
        <v>753</v>
      </c>
      <c r="K330" t="s">
        <v>753</v>
      </c>
      <c r="L330" t="s">
        <v>753</v>
      </c>
      <c r="M330" t="s">
        <v>754</v>
      </c>
      <c r="N330" t="s">
        <v>755</v>
      </c>
      <c r="O330" t="s">
        <v>2352</v>
      </c>
      <c r="P330" t="s">
        <v>753</v>
      </c>
      <c r="Q330">
        <v>0</v>
      </c>
      <c r="R330" t="s">
        <v>753</v>
      </c>
      <c r="S330">
        <v>0</v>
      </c>
      <c r="T330" t="s">
        <v>753</v>
      </c>
      <c r="U330">
        <v>0</v>
      </c>
      <c r="V330" t="s">
        <v>753</v>
      </c>
      <c r="W330" t="s">
        <v>755</v>
      </c>
      <c r="X330">
        <v>0</v>
      </c>
      <c r="Y330" t="s">
        <v>753</v>
      </c>
      <c r="Z330">
        <v>0</v>
      </c>
      <c r="AA330" t="s">
        <v>753</v>
      </c>
      <c r="AB330">
        <v>0</v>
      </c>
      <c r="AC330">
        <v>0.04</v>
      </c>
      <c r="AD330">
        <v>269.04930000000002</v>
      </c>
      <c r="AE330">
        <v>0</v>
      </c>
      <c r="AF330">
        <v>3160</v>
      </c>
      <c r="AG330">
        <v>43</v>
      </c>
      <c r="AH330">
        <v>184</v>
      </c>
      <c r="AI330">
        <v>119</v>
      </c>
      <c r="AJ330" t="s">
        <v>1738</v>
      </c>
      <c r="AK330">
        <v>1100057</v>
      </c>
      <c r="AL330">
        <v>11000282</v>
      </c>
      <c r="AM330">
        <v>11000102</v>
      </c>
      <c r="AN330">
        <v>461262</v>
      </c>
      <c r="AO330">
        <v>6304771</v>
      </c>
      <c r="AP330">
        <v>99</v>
      </c>
      <c r="AQ330">
        <v>99</v>
      </c>
      <c r="AR330" t="s">
        <v>758</v>
      </c>
      <c r="AS330" t="s">
        <v>755</v>
      </c>
      <c r="AT330">
        <v>1.1827000000000001</v>
      </c>
      <c r="AU330" t="s">
        <v>763</v>
      </c>
      <c r="AV330">
        <v>3.5299999999999998E-2</v>
      </c>
      <c r="AW330" t="s">
        <v>753</v>
      </c>
      <c r="AX330">
        <v>96.287800000000004</v>
      </c>
      <c r="AY330" t="s">
        <v>753</v>
      </c>
      <c r="AZ330">
        <v>0</v>
      </c>
      <c r="BA330" t="s">
        <v>753</v>
      </c>
      <c r="BB330" t="s">
        <v>753</v>
      </c>
      <c r="BC330" t="s">
        <v>753</v>
      </c>
      <c r="BD330" t="s">
        <v>753</v>
      </c>
    </row>
    <row r="331" spans="1:56" x14ac:dyDescent="0.25">
      <c r="A331" t="s">
        <v>14</v>
      </c>
      <c r="B331">
        <v>50</v>
      </c>
      <c r="C331">
        <v>1</v>
      </c>
      <c r="D331" t="s">
        <v>801</v>
      </c>
      <c r="E331">
        <v>575</v>
      </c>
      <c r="F331">
        <v>25.2</v>
      </c>
      <c r="G331">
        <v>10</v>
      </c>
      <c r="H331">
        <v>4.0999999999999996</v>
      </c>
      <c r="I331">
        <v>7</v>
      </c>
      <c r="J331" t="s">
        <v>753</v>
      </c>
      <c r="K331" t="s">
        <v>787</v>
      </c>
      <c r="L331" t="s">
        <v>787</v>
      </c>
      <c r="M331" t="s">
        <v>738</v>
      </c>
      <c r="N331" t="s">
        <v>760</v>
      </c>
      <c r="O331" t="s">
        <v>2352</v>
      </c>
      <c r="P331" t="s">
        <v>753</v>
      </c>
      <c r="Q331" t="s">
        <v>762</v>
      </c>
      <c r="R331" t="s">
        <v>753</v>
      </c>
      <c r="S331" t="s">
        <v>762</v>
      </c>
      <c r="T331" t="s">
        <v>753</v>
      </c>
      <c r="U331">
        <v>0</v>
      </c>
      <c r="V331" t="s">
        <v>753</v>
      </c>
      <c r="W331" t="s">
        <v>760</v>
      </c>
      <c r="X331" t="s">
        <v>762</v>
      </c>
      <c r="Y331" t="s">
        <v>753</v>
      </c>
      <c r="Z331" t="s">
        <v>787</v>
      </c>
      <c r="AA331" t="s">
        <v>753</v>
      </c>
      <c r="AB331" t="s">
        <v>764</v>
      </c>
      <c r="AC331">
        <v>2.3046000000000002</v>
      </c>
      <c r="AD331">
        <v>28.967099999999999</v>
      </c>
      <c r="AE331" t="s">
        <v>1477</v>
      </c>
      <c r="AF331">
        <v>3100</v>
      </c>
      <c r="AG331">
        <v>0</v>
      </c>
      <c r="AH331">
        <v>0</v>
      </c>
      <c r="AI331">
        <v>0</v>
      </c>
      <c r="AJ331" t="s">
        <v>826</v>
      </c>
      <c r="AK331">
        <v>3800004</v>
      </c>
      <c r="AL331">
        <v>38000111</v>
      </c>
      <c r="AM331">
        <v>38000009</v>
      </c>
      <c r="AN331">
        <v>514576</v>
      </c>
      <c r="AO331">
        <v>6136906</v>
      </c>
      <c r="AP331">
        <v>514583</v>
      </c>
      <c r="AQ331">
        <v>6136920</v>
      </c>
      <c r="AR331" t="s">
        <v>758</v>
      </c>
      <c r="AS331" t="s">
        <v>762</v>
      </c>
      <c r="AT331">
        <v>2.0257000000000001</v>
      </c>
      <c r="AU331" t="s">
        <v>763</v>
      </c>
      <c r="AV331">
        <v>9.3200000000000005E-2</v>
      </c>
      <c r="AW331" t="s">
        <v>763</v>
      </c>
      <c r="AX331">
        <v>100.1326</v>
      </c>
      <c r="AY331" t="s">
        <v>753</v>
      </c>
      <c r="AZ331" t="s">
        <v>790</v>
      </c>
      <c r="BA331" t="s">
        <v>753</v>
      </c>
      <c r="BB331" t="s">
        <v>753</v>
      </c>
      <c r="BC331" t="s">
        <v>753</v>
      </c>
      <c r="BD331" t="s">
        <v>753</v>
      </c>
    </row>
    <row r="332" spans="1:56" x14ac:dyDescent="0.25">
      <c r="A332" t="s">
        <v>15</v>
      </c>
      <c r="B332">
        <v>51</v>
      </c>
      <c r="C332">
        <v>1</v>
      </c>
      <c r="D332" t="s">
        <v>801</v>
      </c>
      <c r="E332">
        <v>575</v>
      </c>
      <c r="F332">
        <v>53.9</v>
      </c>
      <c r="G332">
        <v>10</v>
      </c>
      <c r="H332">
        <v>5.8</v>
      </c>
      <c r="I332">
        <v>11.2</v>
      </c>
      <c r="J332" t="s">
        <v>753</v>
      </c>
      <c r="K332" t="s">
        <v>787</v>
      </c>
      <c r="L332" t="s">
        <v>787</v>
      </c>
      <c r="M332" t="s">
        <v>738</v>
      </c>
      <c r="N332" t="s">
        <v>762</v>
      </c>
      <c r="O332" t="s">
        <v>755</v>
      </c>
      <c r="P332" t="s">
        <v>753</v>
      </c>
      <c r="Q332" t="s">
        <v>753</v>
      </c>
      <c r="R332" t="s">
        <v>753</v>
      </c>
      <c r="S332" t="s">
        <v>753</v>
      </c>
      <c r="T332" t="s">
        <v>753</v>
      </c>
      <c r="U332" t="s">
        <v>760</v>
      </c>
      <c r="V332" t="s">
        <v>753</v>
      </c>
      <c r="W332" t="s">
        <v>760</v>
      </c>
      <c r="X332" t="s">
        <v>762</v>
      </c>
      <c r="Y332" t="s">
        <v>753</v>
      </c>
      <c r="Z332" t="s">
        <v>787</v>
      </c>
      <c r="AA332" t="s">
        <v>753</v>
      </c>
      <c r="AB332" t="s">
        <v>764</v>
      </c>
      <c r="AC332">
        <v>2.0824000000000003</v>
      </c>
      <c r="AD332">
        <v>23.448350000000001</v>
      </c>
      <c r="AE332" t="s">
        <v>1477</v>
      </c>
      <c r="AF332">
        <v>3100</v>
      </c>
      <c r="AG332">
        <v>0</v>
      </c>
      <c r="AH332">
        <v>0</v>
      </c>
      <c r="AI332">
        <v>0</v>
      </c>
      <c r="AJ332" t="s">
        <v>827</v>
      </c>
      <c r="AK332">
        <v>3800005</v>
      </c>
      <c r="AL332">
        <v>38000109</v>
      </c>
      <c r="AM332">
        <v>38000010</v>
      </c>
      <c r="AN332">
        <v>513316</v>
      </c>
      <c r="AO332">
        <v>6134827</v>
      </c>
      <c r="AP332">
        <v>513956</v>
      </c>
      <c r="AQ332">
        <v>6135235</v>
      </c>
      <c r="AR332" t="s">
        <v>758</v>
      </c>
      <c r="AS332" t="s">
        <v>753</v>
      </c>
      <c r="AT332">
        <v>2.1903000000000001</v>
      </c>
      <c r="AU332" t="s">
        <v>763</v>
      </c>
      <c r="AV332">
        <v>4.8649999999999999E-2</v>
      </c>
      <c r="AW332" t="s">
        <v>763</v>
      </c>
      <c r="AX332">
        <v>114.66200000000001</v>
      </c>
      <c r="AY332" t="s">
        <v>753</v>
      </c>
      <c r="AZ332" t="s">
        <v>790</v>
      </c>
      <c r="BA332" t="s">
        <v>753</v>
      </c>
      <c r="BB332" t="s">
        <v>753</v>
      </c>
      <c r="BC332" t="s">
        <v>753</v>
      </c>
      <c r="BD332" t="s">
        <v>753</v>
      </c>
    </row>
    <row r="333" spans="1:56" x14ac:dyDescent="0.25">
      <c r="A333" t="s">
        <v>16</v>
      </c>
      <c r="B333">
        <v>52</v>
      </c>
      <c r="C333">
        <v>1</v>
      </c>
      <c r="D333" t="s">
        <v>801</v>
      </c>
      <c r="E333">
        <v>575</v>
      </c>
      <c r="F333">
        <v>8.8000000000000007</v>
      </c>
      <c r="G333">
        <v>9</v>
      </c>
      <c r="H333">
        <v>1.07</v>
      </c>
      <c r="I333">
        <v>1.9</v>
      </c>
      <c r="J333" t="s">
        <v>753</v>
      </c>
      <c r="K333" t="s">
        <v>787</v>
      </c>
      <c r="L333" t="s">
        <v>787</v>
      </c>
      <c r="M333" t="s">
        <v>738</v>
      </c>
      <c r="N333" t="s">
        <v>787</v>
      </c>
      <c r="O333" t="s">
        <v>787</v>
      </c>
      <c r="P333" t="s">
        <v>753</v>
      </c>
      <c r="Q333" t="s">
        <v>762</v>
      </c>
      <c r="R333" t="s">
        <v>753</v>
      </c>
      <c r="S333" t="s">
        <v>760</v>
      </c>
      <c r="T333" t="s">
        <v>753</v>
      </c>
      <c r="U333" t="s">
        <v>760</v>
      </c>
      <c r="V333" t="s">
        <v>753</v>
      </c>
      <c r="W333" t="s">
        <v>760</v>
      </c>
      <c r="X333" t="s">
        <v>787</v>
      </c>
      <c r="Y333" t="s">
        <v>753</v>
      </c>
      <c r="Z333" t="s">
        <v>787</v>
      </c>
      <c r="AA333" t="s">
        <v>753</v>
      </c>
      <c r="AB333" t="s">
        <v>764</v>
      </c>
      <c r="AC333">
        <v>3.2795999999999998</v>
      </c>
      <c r="AD333">
        <v>38.690800000000003</v>
      </c>
      <c r="AE333" t="s">
        <v>1477</v>
      </c>
      <c r="AF333">
        <v>3100</v>
      </c>
      <c r="AG333">
        <v>0</v>
      </c>
      <c r="AH333">
        <v>0</v>
      </c>
      <c r="AI333">
        <v>0</v>
      </c>
      <c r="AJ333" t="s">
        <v>828</v>
      </c>
      <c r="AK333">
        <v>3800006</v>
      </c>
      <c r="AL333">
        <v>38000034</v>
      </c>
      <c r="AM333">
        <v>38000016</v>
      </c>
      <c r="AN333">
        <v>515695</v>
      </c>
      <c r="AO333">
        <v>6136936</v>
      </c>
      <c r="AP333">
        <v>515643</v>
      </c>
      <c r="AQ333">
        <v>6137038</v>
      </c>
      <c r="AR333" t="s">
        <v>758</v>
      </c>
      <c r="AS333" t="s">
        <v>762</v>
      </c>
      <c r="AT333">
        <v>2.0234000000000001</v>
      </c>
      <c r="AU333" t="s">
        <v>763</v>
      </c>
      <c r="AV333">
        <v>0.30809999999999998</v>
      </c>
      <c r="AW333" t="s">
        <v>763</v>
      </c>
      <c r="AX333">
        <v>114.64230000000001</v>
      </c>
      <c r="AY333" t="s">
        <v>753</v>
      </c>
      <c r="AZ333" t="s">
        <v>764</v>
      </c>
      <c r="BA333" t="s">
        <v>753</v>
      </c>
      <c r="BB333" t="s">
        <v>753</v>
      </c>
      <c r="BC333" t="s">
        <v>753</v>
      </c>
      <c r="BD333" t="s">
        <v>753</v>
      </c>
    </row>
    <row r="334" spans="1:56" x14ac:dyDescent="0.25">
      <c r="A334" t="s">
        <v>200</v>
      </c>
      <c r="B334">
        <v>477</v>
      </c>
      <c r="C334">
        <v>1</v>
      </c>
      <c r="D334" t="s">
        <v>975</v>
      </c>
      <c r="E334">
        <v>740</v>
      </c>
      <c r="F334">
        <v>1.6</v>
      </c>
      <c r="G334">
        <v>13</v>
      </c>
      <c r="H334">
        <v>0.66</v>
      </c>
      <c r="I334">
        <v>2.2999999999999998</v>
      </c>
      <c r="J334" t="s">
        <v>753</v>
      </c>
      <c r="K334" t="s">
        <v>1477</v>
      </c>
      <c r="L334" t="s">
        <v>1477</v>
      </c>
      <c r="M334">
        <v>0</v>
      </c>
      <c r="N334">
        <v>0</v>
      </c>
      <c r="O334" t="s">
        <v>2352</v>
      </c>
      <c r="P334" t="s">
        <v>753</v>
      </c>
      <c r="Q334">
        <v>0</v>
      </c>
      <c r="R334" t="s">
        <v>753</v>
      </c>
      <c r="S334">
        <v>0</v>
      </c>
      <c r="T334" t="s">
        <v>753</v>
      </c>
      <c r="U334">
        <v>0</v>
      </c>
      <c r="V334" t="s">
        <v>753</v>
      </c>
      <c r="W334">
        <v>0</v>
      </c>
      <c r="X334">
        <v>0</v>
      </c>
      <c r="Y334" t="s">
        <v>753</v>
      </c>
      <c r="Z334">
        <v>0</v>
      </c>
      <c r="AA334" t="s">
        <v>753</v>
      </c>
      <c r="AB334">
        <v>0</v>
      </c>
      <c r="AC334">
        <v>0.63639999999999997</v>
      </c>
      <c r="AD334">
        <v>68.897999999999996</v>
      </c>
      <c r="AE334">
        <v>0</v>
      </c>
      <c r="AF334">
        <v>3150</v>
      </c>
      <c r="AG334">
        <v>57</v>
      </c>
      <c r="AH334">
        <v>181</v>
      </c>
      <c r="AI334">
        <v>0</v>
      </c>
      <c r="AJ334" t="s">
        <v>1279</v>
      </c>
      <c r="AK334">
        <v>2100558</v>
      </c>
      <c r="AL334">
        <v>21001914</v>
      </c>
      <c r="AM334">
        <v>21000809</v>
      </c>
      <c r="AN334">
        <v>531276</v>
      </c>
      <c r="AO334">
        <v>6220201</v>
      </c>
      <c r="AP334">
        <v>531276</v>
      </c>
      <c r="AQ334">
        <v>6220201</v>
      </c>
      <c r="AR334" t="s">
        <v>758</v>
      </c>
      <c r="AS334">
        <v>0</v>
      </c>
      <c r="AT334" t="s">
        <v>1477</v>
      </c>
      <c r="AU334">
        <v>0</v>
      </c>
      <c r="AV334" t="s">
        <v>1477</v>
      </c>
      <c r="AW334">
        <v>0</v>
      </c>
      <c r="AX334" t="s">
        <v>1477</v>
      </c>
      <c r="AY334">
        <v>0</v>
      </c>
      <c r="AZ334">
        <v>0</v>
      </c>
      <c r="BA334" t="s">
        <v>753</v>
      </c>
      <c r="BB334" t="s">
        <v>753</v>
      </c>
      <c r="BC334" t="s">
        <v>753</v>
      </c>
      <c r="BD334" t="s">
        <v>753</v>
      </c>
    </row>
    <row r="335" spans="1:56" x14ac:dyDescent="0.25">
      <c r="A335" t="s">
        <v>1808</v>
      </c>
      <c r="B335">
        <v>1216</v>
      </c>
      <c r="C335">
        <v>1</v>
      </c>
      <c r="D335" t="s">
        <v>998</v>
      </c>
      <c r="E335">
        <v>779</v>
      </c>
      <c r="F335">
        <v>104.3</v>
      </c>
      <c r="G335">
        <v>17</v>
      </c>
      <c r="H335">
        <v>0.75</v>
      </c>
      <c r="I335">
        <v>1.5</v>
      </c>
      <c r="J335" t="s">
        <v>860</v>
      </c>
      <c r="K335" t="s">
        <v>1477</v>
      </c>
      <c r="L335" t="s">
        <v>1477</v>
      </c>
      <c r="M335">
        <v>0</v>
      </c>
      <c r="N335">
        <v>0</v>
      </c>
      <c r="O335" t="s">
        <v>2352</v>
      </c>
      <c r="P335" t="s">
        <v>860</v>
      </c>
      <c r="Q335">
        <v>0</v>
      </c>
      <c r="R335" t="s">
        <v>860</v>
      </c>
      <c r="S335">
        <v>0</v>
      </c>
      <c r="T335" t="s">
        <v>860</v>
      </c>
      <c r="U335">
        <v>0</v>
      </c>
      <c r="V335" t="s">
        <v>860</v>
      </c>
      <c r="W335">
        <v>0</v>
      </c>
      <c r="X335">
        <v>0</v>
      </c>
      <c r="Y335" t="s">
        <v>860</v>
      </c>
      <c r="Z335">
        <v>0</v>
      </c>
      <c r="AA335" t="s">
        <v>860</v>
      </c>
      <c r="AB335">
        <v>0</v>
      </c>
      <c r="AC335" t="s">
        <v>1477</v>
      </c>
      <c r="AD335" t="s">
        <v>1477</v>
      </c>
      <c r="AE335" t="s">
        <v>1477</v>
      </c>
      <c r="AF335">
        <v>0</v>
      </c>
      <c r="AG335">
        <v>0</v>
      </c>
      <c r="AH335">
        <v>0</v>
      </c>
      <c r="AI335">
        <v>0</v>
      </c>
      <c r="AJ335" t="s">
        <v>1138</v>
      </c>
      <c r="AK335" t="s">
        <v>1138</v>
      </c>
      <c r="AL335" t="s">
        <v>1138</v>
      </c>
      <c r="AM335" t="s">
        <v>1138</v>
      </c>
      <c r="AN335">
        <v>99</v>
      </c>
      <c r="AO335">
        <v>99</v>
      </c>
      <c r="AP335">
        <v>99</v>
      </c>
      <c r="AQ335">
        <v>99</v>
      </c>
      <c r="AR335" t="s">
        <v>1744</v>
      </c>
      <c r="AS335">
        <v>0</v>
      </c>
      <c r="AT335" t="s">
        <v>1477</v>
      </c>
      <c r="AU335">
        <v>0</v>
      </c>
      <c r="AV335" t="s">
        <v>1477</v>
      </c>
      <c r="AW335">
        <v>0</v>
      </c>
      <c r="AX335" t="s">
        <v>1477</v>
      </c>
      <c r="AY335">
        <v>0</v>
      </c>
      <c r="AZ335">
        <v>0</v>
      </c>
      <c r="BA335" t="s">
        <v>860</v>
      </c>
      <c r="BB335" t="s">
        <v>860</v>
      </c>
      <c r="BC335" t="s">
        <v>860</v>
      </c>
      <c r="BD335" t="s">
        <v>860</v>
      </c>
    </row>
    <row r="336" spans="1:56" x14ac:dyDescent="0.25">
      <c r="A336" t="s">
        <v>1070</v>
      </c>
      <c r="B336">
        <v>305</v>
      </c>
      <c r="C336">
        <v>1</v>
      </c>
      <c r="D336" t="s">
        <v>998</v>
      </c>
      <c r="E336">
        <v>840</v>
      </c>
      <c r="F336">
        <v>34.4</v>
      </c>
      <c r="G336">
        <v>13</v>
      </c>
      <c r="H336">
        <v>0.73</v>
      </c>
      <c r="I336">
        <v>1.75</v>
      </c>
      <c r="J336" t="s">
        <v>762</v>
      </c>
      <c r="K336" t="s">
        <v>762</v>
      </c>
      <c r="L336" t="s">
        <v>762</v>
      </c>
      <c r="M336" t="s">
        <v>754</v>
      </c>
      <c r="N336" t="s">
        <v>762</v>
      </c>
      <c r="O336" t="s">
        <v>2352</v>
      </c>
      <c r="P336" t="s">
        <v>860</v>
      </c>
      <c r="Q336" t="s">
        <v>753</v>
      </c>
      <c r="R336" t="s">
        <v>753</v>
      </c>
      <c r="S336" t="s">
        <v>753</v>
      </c>
      <c r="T336" t="s">
        <v>753</v>
      </c>
      <c r="U336">
        <v>0</v>
      </c>
      <c r="V336" t="s">
        <v>762</v>
      </c>
      <c r="W336" t="s">
        <v>762</v>
      </c>
      <c r="X336">
        <v>0</v>
      </c>
      <c r="Y336" t="s">
        <v>860</v>
      </c>
      <c r="Z336">
        <v>0</v>
      </c>
      <c r="AA336" t="s">
        <v>860</v>
      </c>
      <c r="AB336">
        <v>0</v>
      </c>
      <c r="AC336">
        <v>0.41220000000000001</v>
      </c>
      <c r="AD336">
        <v>127.2368</v>
      </c>
      <c r="AE336">
        <v>0</v>
      </c>
      <c r="AF336">
        <v>3150</v>
      </c>
      <c r="AG336">
        <v>0</v>
      </c>
      <c r="AH336">
        <v>0</v>
      </c>
      <c r="AI336">
        <v>0</v>
      </c>
      <c r="AJ336" t="s">
        <v>1071</v>
      </c>
      <c r="AK336">
        <v>1000158</v>
      </c>
      <c r="AL336">
        <v>10000884</v>
      </c>
      <c r="AM336">
        <v>10000883</v>
      </c>
      <c r="AN336">
        <v>549241</v>
      </c>
      <c r="AO336">
        <v>6306255</v>
      </c>
      <c r="AP336">
        <v>549241</v>
      </c>
      <c r="AQ336">
        <v>6306255</v>
      </c>
      <c r="AR336" t="s">
        <v>758</v>
      </c>
      <c r="AS336" t="s">
        <v>755</v>
      </c>
      <c r="AT336" t="s">
        <v>1477</v>
      </c>
      <c r="AU336">
        <v>0</v>
      </c>
      <c r="AV336" t="s">
        <v>1477</v>
      </c>
      <c r="AW336">
        <v>0</v>
      </c>
      <c r="AX336">
        <v>77.9422</v>
      </c>
      <c r="AY336" t="s">
        <v>753</v>
      </c>
      <c r="AZ336">
        <v>0</v>
      </c>
      <c r="BA336" t="s">
        <v>860</v>
      </c>
      <c r="BB336" t="s">
        <v>860</v>
      </c>
      <c r="BC336" t="s">
        <v>753</v>
      </c>
      <c r="BD336" t="s">
        <v>753</v>
      </c>
    </row>
    <row r="337" spans="1:56" x14ac:dyDescent="0.25">
      <c r="A337" t="s">
        <v>201</v>
      </c>
      <c r="B337">
        <v>478</v>
      </c>
      <c r="C337">
        <v>1</v>
      </c>
      <c r="D337" t="s">
        <v>975</v>
      </c>
      <c r="E337">
        <v>746</v>
      </c>
      <c r="F337">
        <v>557.5</v>
      </c>
      <c r="G337">
        <v>10</v>
      </c>
      <c r="H337">
        <v>7.69</v>
      </c>
      <c r="I337">
        <v>18</v>
      </c>
      <c r="J337" t="s">
        <v>753</v>
      </c>
      <c r="K337" t="s">
        <v>762</v>
      </c>
      <c r="L337" t="s">
        <v>762</v>
      </c>
      <c r="M337" t="s">
        <v>738</v>
      </c>
      <c r="N337" t="s">
        <v>753</v>
      </c>
      <c r="O337" t="s">
        <v>2352</v>
      </c>
      <c r="P337" t="s">
        <v>753</v>
      </c>
      <c r="Q337" t="s">
        <v>753</v>
      </c>
      <c r="R337" t="s">
        <v>753</v>
      </c>
      <c r="S337" t="s">
        <v>753</v>
      </c>
      <c r="T337" t="s">
        <v>753</v>
      </c>
      <c r="U337">
        <v>0</v>
      </c>
      <c r="V337" t="s">
        <v>753</v>
      </c>
      <c r="W337" t="s">
        <v>753</v>
      </c>
      <c r="X337">
        <v>0</v>
      </c>
      <c r="Y337" t="s">
        <v>753</v>
      </c>
      <c r="Z337">
        <v>0</v>
      </c>
      <c r="AA337" t="s">
        <v>753</v>
      </c>
      <c r="AB337">
        <v>0</v>
      </c>
      <c r="AC337">
        <v>1.9470499999999999</v>
      </c>
      <c r="AD337">
        <v>13.298500000000001</v>
      </c>
      <c r="AE337" t="s">
        <v>1477</v>
      </c>
      <c r="AF337">
        <v>3150</v>
      </c>
      <c r="AG337">
        <v>0</v>
      </c>
      <c r="AH337">
        <v>0</v>
      </c>
      <c r="AI337">
        <v>0</v>
      </c>
      <c r="AJ337" t="s">
        <v>1280</v>
      </c>
      <c r="AK337">
        <v>2100319</v>
      </c>
      <c r="AL337">
        <v>21001915</v>
      </c>
      <c r="AM337">
        <v>21000351</v>
      </c>
      <c r="AN337">
        <v>542593</v>
      </c>
      <c r="AO337">
        <v>6219335</v>
      </c>
      <c r="AP337">
        <v>542669</v>
      </c>
      <c r="AQ337">
        <v>6219393</v>
      </c>
      <c r="AR337" t="s">
        <v>758</v>
      </c>
      <c r="AS337" t="s">
        <v>755</v>
      </c>
      <c r="AT337">
        <v>0.90850000000000009</v>
      </c>
      <c r="AU337" t="s">
        <v>763</v>
      </c>
      <c r="AV337">
        <v>4.7200000000000006E-2</v>
      </c>
      <c r="AW337" t="s">
        <v>763</v>
      </c>
      <c r="AX337">
        <v>101.69544999999999</v>
      </c>
      <c r="AY337" t="s">
        <v>753</v>
      </c>
      <c r="AZ337" t="s">
        <v>764</v>
      </c>
      <c r="BA337" t="s">
        <v>753</v>
      </c>
      <c r="BB337" t="s">
        <v>753</v>
      </c>
      <c r="BC337" t="s">
        <v>753</v>
      </c>
      <c r="BD337" t="s">
        <v>753</v>
      </c>
    </row>
    <row r="338" spans="1:56" x14ac:dyDescent="0.25">
      <c r="A338" t="s">
        <v>415</v>
      </c>
      <c r="B338">
        <v>858</v>
      </c>
      <c r="C338">
        <v>2</v>
      </c>
      <c r="D338" t="s">
        <v>1541</v>
      </c>
      <c r="E338">
        <v>329</v>
      </c>
      <c r="F338">
        <v>5.8</v>
      </c>
      <c r="G338">
        <v>9</v>
      </c>
      <c r="H338">
        <v>1.19</v>
      </c>
      <c r="I338">
        <v>2.2000000000000002</v>
      </c>
      <c r="J338" t="s">
        <v>753</v>
      </c>
      <c r="K338" t="s">
        <v>787</v>
      </c>
      <c r="L338" t="s">
        <v>787</v>
      </c>
      <c r="M338" t="s">
        <v>738</v>
      </c>
      <c r="N338" t="s">
        <v>760</v>
      </c>
      <c r="O338" t="s">
        <v>2352</v>
      </c>
      <c r="P338" t="s">
        <v>753</v>
      </c>
      <c r="Q338" t="s">
        <v>787</v>
      </c>
      <c r="R338" t="s">
        <v>753</v>
      </c>
      <c r="S338" t="s">
        <v>787</v>
      </c>
      <c r="T338" t="s">
        <v>753</v>
      </c>
      <c r="U338">
        <v>0</v>
      </c>
      <c r="V338" t="s">
        <v>753</v>
      </c>
      <c r="W338" t="s">
        <v>760</v>
      </c>
      <c r="X338">
        <v>0</v>
      </c>
      <c r="Y338" t="s">
        <v>753</v>
      </c>
      <c r="Z338">
        <v>0</v>
      </c>
      <c r="AA338" t="s">
        <v>753</v>
      </c>
      <c r="AB338" t="s">
        <v>764</v>
      </c>
      <c r="AC338">
        <v>2.5905</v>
      </c>
      <c r="AD338">
        <v>21.401299999999999</v>
      </c>
      <c r="AE338" t="s">
        <v>1477</v>
      </c>
      <c r="AF338">
        <v>0</v>
      </c>
      <c r="AG338">
        <v>0</v>
      </c>
      <c r="AH338">
        <v>0</v>
      </c>
      <c r="AI338">
        <v>0</v>
      </c>
      <c r="AJ338" t="s">
        <v>1549</v>
      </c>
      <c r="AK338">
        <v>5700061</v>
      </c>
      <c r="AL338">
        <v>57000333</v>
      </c>
      <c r="AM338">
        <v>57000114</v>
      </c>
      <c r="AN338">
        <v>681119</v>
      </c>
      <c r="AO338">
        <v>6156194</v>
      </c>
      <c r="AP338">
        <v>681119</v>
      </c>
      <c r="AQ338">
        <v>6156194</v>
      </c>
      <c r="AR338" t="s">
        <v>758</v>
      </c>
      <c r="AS338" t="s">
        <v>762</v>
      </c>
      <c r="AT338">
        <v>1.4024000000000001</v>
      </c>
      <c r="AU338" t="s">
        <v>763</v>
      </c>
      <c r="AV338">
        <v>0.20599999999999999</v>
      </c>
      <c r="AW338" t="s">
        <v>763</v>
      </c>
      <c r="AX338">
        <v>127.4378</v>
      </c>
      <c r="AY338" t="s">
        <v>753</v>
      </c>
      <c r="AZ338" t="s">
        <v>764</v>
      </c>
      <c r="BA338" t="s">
        <v>753</v>
      </c>
      <c r="BB338" t="s">
        <v>753</v>
      </c>
      <c r="BC338" t="s">
        <v>753</v>
      </c>
      <c r="BD338" t="s">
        <v>753</v>
      </c>
    </row>
    <row r="339" spans="1:56" x14ac:dyDescent="0.25">
      <c r="A339" t="s">
        <v>390</v>
      </c>
      <c r="B339">
        <v>811</v>
      </c>
      <c r="C339">
        <v>2</v>
      </c>
      <c r="D339" t="s">
        <v>1577</v>
      </c>
      <c r="E339">
        <v>183</v>
      </c>
      <c r="F339">
        <v>37</v>
      </c>
      <c r="G339">
        <v>11</v>
      </c>
      <c r="H339">
        <v>1.33</v>
      </c>
      <c r="I339">
        <v>3.87</v>
      </c>
      <c r="J339" t="s">
        <v>753</v>
      </c>
      <c r="K339" t="s">
        <v>1477</v>
      </c>
      <c r="L339" t="s">
        <v>1477</v>
      </c>
      <c r="M339">
        <v>0</v>
      </c>
      <c r="N339">
        <v>0</v>
      </c>
      <c r="O339" t="s">
        <v>2352</v>
      </c>
      <c r="P339" t="s">
        <v>753</v>
      </c>
      <c r="Q339">
        <v>0</v>
      </c>
      <c r="R339" t="s">
        <v>753</v>
      </c>
      <c r="S339">
        <v>0</v>
      </c>
      <c r="T339" t="s">
        <v>753</v>
      </c>
      <c r="U339">
        <v>0</v>
      </c>
      <c r="V339" t="s">
        <v>753</v>
      </c>
      <c r="W339">
        <v>0</v>
      </c>
      <c r="X339">
        <v>0</v>
      </c>
      <c r="Y339" t="s">
        <v>753</v>
      </c>
      <c r="Z339">
        <v>0</v>
      </c>
      <c r="AA339" t="s">
        <v>753</v>
      </c>
      <c r="AB339">
        <v>0</v>
      </c>
      <c r="AC339">
        <v>3.3344</v>
      </c>
      <c r="AD339">
        <v>18.7148</v>
      </c>
      <c r="AE339">
        <v>4.4109999999999996</v>
      </c>
      <c r="AF339">
        <v>1150</v>
      </c>
      <c r="AG339">
        <v>0</v>
      </c>
      <c r="AH339">
        <v>0</v>
      </c>
      <c r="AI339">
        <v>0</v>
      </c>
      <c r="AJ339" t="s">
        <v>1588</v>
      </c>
      <c r="AK339">
        <v>5300060</v>
      </c>
      <c r="AL339">
        <v>53000182</v>
      </c>
      <c r="AM339">
        <v>53000112</v>
      </c>
      <c r="AN339">
        <v>712702</v>
      </c>
      <c r="AO339">
        <v>6167074</v>
      </c>
      <c r="AP339">
        <v>712702</v>
      </c>
      <c r="AQ339">
        <v>6167074</v>
      </c>
      <c r="AR339" t="s">
        <v>758</v>
      </c>
      <c r="AS339">
        <v>0</v>
      </c>
      <c r="AT339" t="s">
        <v>1477</v>
      </c>
      <c r="AU339">
        <v>0</v>
      </c>
      <c r="AV339">
        <v>0</v>
      </c>
      <c r="AW339">
        <v>0</v>
      </c>
      <c r="AX339" t="s">
        <v>1477</v>
      </c>
      <c r="AY339">
        <v>0</v>
      </c>
      <c r="AZ339">
        <v>0</v>
      </c>
      <c r="BA339" t="s">
        <v>753</v>
      </c>
      <c r="BB339" t="s">
        <v>753</v>
      </c>
      <c r="BC339" t="s">
        <v>753</v>
      </c>
      <c r="BD339" t="s">
        <v>753</v>
      </c>
    </row>
    <row r="340" spans="1:56" x14ac:dyDescent="0.25">
      <c r="A340" t="s">
        <v>1072</v>
      </c>
      <c r="B340">
        <v>306</v>
      </c>
      <c r="C340">
        <v>1</v>
      </c>
      <c r="D340" t="s">
        <v>998</v>
      </c>
      <c r="E340">
        <v>849</v>
      </c>
      <c r="F340">
        <v>8.3000000000000007</v>
      </c>
      <c r="G340">
        <v>10</v>
      </c>
      <c r="H340">
        <v>3.04</v>
      </c>
      <c r="I340">
        <v>8.8000000000000007</v>
      </c>
      <c r="J340" t="s">
        <v>753</v>
      </c>
      <c r="K340" t="s">
        <v>762</v>
      </c>
      <c r="L340" t="s">
        <v>762</v>
      </c>
      <c r="M340" t="s">
        <v>738</v>
      </c>
      <c r="N340" t="s">
        <v>755</v>
      </c>
      <c r="O340" t="s">
        <v>2352</v>
      </c>
      <c r="P340" t="s">
        <v>753</v>
      </c>
      <c r="Q340" t="s">
        <v>755</v>
      </c>
      <c r="R340" t="s">
        <v>753</v>
      </c>
      <c r="S340" t="s">
        <v>755</v>
      </c>
      <c r="T340" t="s">
        <v>753</v>
      </c>
      <c r="U340">
        <v>0</v>
      </c>
      <c r="V340" t="s">
        <v>753</v>
      </c>
      <c r="W340" t="s">
        <v>755</v>
      </c>
      <c r="X340">
        <v>0</v>
      </c>
      <c r="Y340" t="s">
        <v>753</v>
      </c>
      <c r="Z340">
        <v>0</v>
      </c>
      <c r="AA340" t="s">
        <v>753</v>
      </c>
      <c r="AB340">
        <v>0</v>
      </c>
      <c r="AC340">
        <v>1.5072000000000001</v>
      </c>
      <c r="AD340">
        <v>13.4724</v>
      </c>
      <c r="AE340">
        <v>0</v>
      </c>
      <c r="AF340">
        <v>3150</v>
      </c>
      <c r="AG340">
        <v>0</v>
      </c>
      <c r="AH340">
        <v>0</v>
      </c>
      <c r="AI340">
        <v>0</v>
      </c>
      <c r="AJ340" t="s">
        <v>1073</v>
      </c>
      <c r="AK340">
        <v>900185</v>
      </c>
      <c r="AL340">
        <v>9000824</v>
      </c>
      <c r="AM340">
        <v>9000823</v>
      </c>
      <c r="AN340">
        <v>534489</v>
      </c>
      <c r="AO340">
        <v>6329541</v>
      </c>
      <c r="AP340">
        <v>534489</v>
      </c>
      <c r="AQ340">
        <v>6329541</v>
      </c>
      <c r="AR340" t="s">
        <v>758</v>
      </c>
      <c r="AS340" t="s">
        <v>755</v>
      </c>
      <c r="AT340">
        <v>0.96279999999999999</v>
      </c>
      <c r="AU340" t="s">
        <v>763</v>
      </c>
      <c r="AV340">
        <v>3.7400000000000003E-2</v>
      </c>
      <c r="AW340" t="s">
        <v>763</v>
      </c>
      <c r="AX340">
        <v>108.4329</v>
      </c>
      <c r="AY340" t="s">
        <v>753</v>
      </c>
      <c r="AZ340">
        <v>0</v>
      </c>
      <c r="BA340" t="s">
        <v>753</v>
      </c>
      <c r="BB340" t="s">
        <v>753</v>
      </c>
      <c r="BC340" t="s">
        <v>753</v>
      </c>
      <c r="BD340" t="s">
        <v>753</v>
      </c>
    </row>
    <row r="341" spans="1:56" x14ac:dyDescent="0.25">
      <c r="A341" t="s">
        <v>120</v>
      </c>
      <c r="B341">
        <v>307</v>
      </c>
      <c r="C341">
        <v>1</v>
      </c>
      <c r="D341" t="s">
        <v>998</v>
      </c>
      <c r="E341">
        <v>773</v>
      </c>
      <c r="F341">
        <v>5.4</v>
      </c>
      <c r="G341">
        <v>9</v>
      </c>
      <c r="H341">
        <v>0.4</v>
      </c>
      <c r="I341">
        <v>0.8</v>
      </c>
      <c r="J341" t="s">
        <v>753</v>
      </c>
      <c r="K341" t="s">
        <v>760</v>
      </c>
      <c r="L341" t="s">
        <v>760</v>
      </c>
      <c r="M341" t="s">
        <v>738</v>
      </c>
      <c r="N341" t="s">
        <v>762</v>
      </c>
      <c r="O341" t="s">
        <v>2352</v>
      </c>
      <c r="P341" t="s">
        <v>753</v>
      </c>
      <c r="Q341" t="s">
        <v>760</v>
      </c>
      <c r="R341" t="s">
        <v>753</v>
      </c>
      <c r="S341" t="s">
        <v>760</v>
      </c>
      <c r="T341" t="s">
        <v>753</v>
      </c>
      <c r="U341">
        <v>0</v>
      </c>
      <c r="V341" t="s">
        <v>753</v>
      </c>
      <c r="W341" t="s">
        <v>762</v>
      </c>
      <c r="X341">
        <v>0</v>
      </c>
      <c r="Y341" t="s">
        <v>753</v>
      </c>
      <c r="Z341" t="s">
        <v>760</v>
      </c>
      <c r="AA341" t="s">
        <v>753</v>
      </c>
      <c r="AB341">
        <v>0</v>
      </c>
      <c r="AC341">
        <v>3.2282999999999999</v>
      </c>
      <c r="AD341">
        <v>31.829000000000001</v>
      </c>
      <c r="AE341">
        <v>0.21970000000000001</v>
      </c>
      <c r="AF341">
        <v>3150</v>
      </c>
      <c r="AG341">
        <v>0</v>
      </c>
      <c r="AH341">
        <v>0</v>
      </c>
      <c r="AI341">
        <v>0</v>
      </c>
      <c r="AJ341" t="s">
        <v>1074</v>
      </c>
      <c r="AK341">
        <v>1200002</v>
      </c>
      <c r="AL341">
        <v>12000102</v>
      </c>
      <c r="AM341">
        <v>12000002</v>
      </c>
      <c r="AN341">
        <v>479289</v>
      </c>
      <c r="AO341">
        <v>6297572</v>
      </c>
      <c r="AP341">
        <v>479289</v>
      </c>
      <c r="AQ341">
        <v>6297572</v>
      </c>
      <c r="AR341" t="s">
        <v>758</v>
      </c>
      <c r="AS341" t="s">
        <v>762</v>
      </c>
      <c r="AT341">
        <v>3.8431000000000002</v>
      </c>
      <c r="AU341" t="s">
        <v>763</v>
      </c>
      <c r="AV341">
        <v>7.7399999999999997E-2</v>
      </c>
      <c r="AW341" t="s">
        <v>753</v>
      </c>
      <c r="AX341">
        <v>111.4734</v>
      </c>
      <c r="AY341" t="s">
        <v>753</v>
      </c>
      <c r="AZ341" t="s">
        <v>790</v>
      </c>
      <c r="BA341" t="s">
        <v>753</v>
      </c>
      <c r="BB341" t="s">
        <v>753</v>
      </c>
      <c r="BC341" t="s">
        <v>753</v>
      </c>
      <c r="BD341" t="s">
        <v>753</v>
      </c>
    </row>
    <row r="342" spans="1:56" x14ac:dyDescent="0.25">
      <c r="A342" t="s">
        <v>202</v>
      </c>
      <c r="B342">
        <v>479</v>
      </c>
      <c r="C342">
        <v>1</v>
      </c>
      <c r="D342" t="s">
        <v>975</v>
      </c>
      <c r="E342">
        <v>740</v>
      </c>
      <c r="F342">
        <v>9.4</v>
      </c>
      <c r="G342">
        <v>2</v>
      </c>
      <c r="H342">
        <v>4.6900000000000004</v>
      </c>
      <c r="I342">
        <v>11</v>
      </c>
      <c r="J342" t="s">
        <v>753</v>
      </c>
      <c r="K342" t="s">
        <v>762</v>
      </c>
      <c r="L342" t="s">
        <v>762</v>
      </c>
      <c r="M342" t="s">
        <v>738</v>
      </c>
      <c r="N342" t="s">
        <v>762</v>
      </c>
      <c r="O342" t="s">
        <v>2352</v>
      </c>
      <c r="P342" t="s">
        <v>753</v>
      </c>
      <c r="Q342">
        <v>0</v>
      </c>
      <c r="R342" t="s">
        <v>753</v>
      </c>
      <c r="S342">
        <v>0</v>
      </c>
      <c r="T342" t="s">
        <v>753</v>
      </c>
      <c r="U342">
        <v>0</v>
      </c>
      <c r="V342" t="s">
        <v>753</v>
      </c>
      <c r="W342" t="s">
        <v>762</v>
      </c>
      <c r="X342">
        <v>0</v>
      </c>
      <c r="Y342" t="s">
        <v>753</v>
      </c>
      <c r="Z342">
        <v>0</v>
      </c>
      <c r="AA342" t="s">
        <v>753</v>
      </c>
      <c r="AB342" t="s">
        <v>764</v>
      </c>
      <c r="AC342">
        <v>0.16880000000000001</v>
      </c>
      <c r="AD342">
        <v>9.6062499999999993</v>
      </c>
      <c r="AE342" t="s">
        <v>1477</v>
      </c>
      <c r="AF342">
        <v>3110</v>
      </c>
      <c r="AG342">
        <v>53</v>
      </c>
      <c r="AH342">
        <v>49</v>
      </c>
      <c r="AI342">
        <v>34</v>
      </c>
      <c r="AJ342" t="s">
        <v>1281</v>
      </c>
      <c r="AK342">
        <v>2100204</v>
      </c>
      <c r="AL342">
        <v>21001911</v>
      </c>
      <c r="AM342">
        <v>21000376</v>
      </c>
      <c r="AN342">
        <v>528319</v>
      </c>
      <c r="AO342">
        <v>6207543</v>
      </c>
      <c r="AP342">
        <v>528319</v>
      </c>
      <c r="AQ342">
        <v>6207543</v>
      </c>
      <c r="AR342" t="s">
        <v>758</v>
      </c>
      <c r="AS342" t="s">
        <v>755</v>
      </c>
      <c r="AT342">
        <v>0.55610000000000004</v>
      </c>
      <c r="AU342" t="s">
        <v>755</v>
      </c>
      <c r="AV342">
        <v>1.9599999999999999E-2</v>
      </c>
      <c r="AW342" t="s">
        <v>755</v>
      </c>
      <c r="AX342">
        <v>102.71350000000001</v>
      </c>
      <c r="AY342" t="s">
        <v>753</v>
      </c>
      <c r="AZ342" t="s">
        <v>764</v>
      </c>
      <c r="BA342" t="s">
        <v>753</v>
      </c>
      <c r="BB342" t="s">
        <v>753</v>
      </c>
      <c r="BC342" t="s">
        <v>753</v>
      </c>
      <c r="BD342" t="s">
        <v>753</v>
      </c>
    </row>
    <row r="343" spans="1:56" x14ac:dyDescent="0.25">
      <c r="A343" t="s">
        <v>121</v>
      </c>
      <c r="B343">
        <v>308</v>
      </c>
      <c r="C343">
        <v>1</v>
      </c>
      <c r="D343" t="s">
        <v>998</v>
      </c>
      <c r="E343">
        <v>671</v>
      </c>
      <c r="F343">
        <v>6.9</v>
      </c>
      <c r="G343">
        <v>11</v>
      </c>
      <c r="H343">
        <v>0.36</v>
      </c>
      <c r="I343">
        <v>1.1000000000000001</v>
      </c>
      <c r="J343" t="s">
        <v>753</v>
      </c>
      <c r="K343" t="s">
        <v>760</v>
      </c>
      <c r="L343" t="s">
        <v>760</v>
      </c>
      <c r="M343" t="s">
        <v>738</v>
      </c>
      <c r="N343" t="s">
        <v>760</v>
      </c>
      <c r="O343" t="s">
        <v>2352</v>
      </c>
      <c r="P343" t="s">
        <v>753</v>
      </c>
      <c r="Q343">
        <v>0</v>
      </c>
      <c r="R343" t="s">
        <v>753</v>
      </c>
      <c r="S343">
        <v>0</v>
      </c>
      <c r="T343" t="s">
        <v>753</v>
      </c>
      <c r="U343">
        <v>0</v>
      </c>
      <c r="V343" t="s">
        <v>753</v>
      </c>
      <c r="W343" t="s">
        <v>760</v>
      </c>
      <c r="X343">
        <v>0</v>
      </c>
      <c r="Y343" t="s">
        <v>753</v>
      </c>
      <c r="Z343">
        <v>0</v>
      </c>
      <c r="AA343" t="s">
        <v>753</v>
      </c>
      <c r="AB343" t="s">
        <v>764</v>
      </c>
      <c r="AC343">
        <v>2.8734000000000002</v>
      </c>
      <c r="AD343">
        <v>18.75</v>
      </c>
      <c r="AE343">
        <v>20.657599999999999</v>
      </c>
      <c r="AF343">
        <v>1150</v>
      </c>
      <c r="AG343">
        <v>0</v>
      </c>
      <c r="AH343">
        <v>0</v>
      </c>
      <c r="AI343">
        <v>0</v>
      </c>
      <c r="AJ343" t="s">
        <v>1075</v>
      </c>
      <c r="AK343">
        <v>900176</v>
      </c>
      <c r="AL343">
        <v>9000563</v>
      </c>
      <c r="AM343">
        <v>9000562</v>
      </c>
      <c r="AN343">
        <v>468313</v>
      </c>
      <c r="AO343">
        <v>6277078</v>
      </c>
      <c r="AP343">
        <v>468313</v>
      </c>
      <c r="AQ343">
        <v>6277078</v>
      </c>
      <c r="AR343" t="s">
        <v>758</v>
      </c>
      <c r="AS343" t="s">
        <v>753</v>
      </c>
      <c r="AT343">
        <v>1.2471000000000001</v>
      </c>
      <c r="AU343" t="s">
        <v>753</v>
      </c>
      <c r="AV343">
        <v>0.37040000000000001</v>
      </c>
      <c r="AW343" t="s">
        <v>763</v>
      </c>
      <c r="AX343">
        <v>102.5638</v>
      </c>
      <c r="AY343" t="s">
        <v>753</v>
      </c>
      <c r="AZ343" t="s">
        <v>790</v>
      </c>
      <c r="BA343" t="s">
        <v>753</v>
      </c>
      <c r="BB343" t="s">
        <v>753</v>
      </c>
      <c r="BC343" t="s">
        <v>753</v>
      </c>
      <c r="BD343" t="s">
        <v>753</v>
      </c>
    </row>
    <row r="344" spans="1:56" x14ac:dyDescent="0.25">
      <c r="A344" t="s">
        <v>1513</v>
      </c>
      <c r="B344">
        <v>706</v>
      </c>
      <c r="C344">
        <v>2</v>
      </c>
      <c r="D344" t="s">
        <v>1495</v>
      </c>
      <c r="E344">
        <v>265</v>
      </c>
      <c r="F344">
        <v>6.2</v>
      </c>
      <c r="G344">
        <v>10</v>
      </c>
      <c r="H344">
        <v>4.3499999999999996</v>
      </c>
      <c r="I344">
        <v>8.5</v>
      </c>
      <c r="J344" t="s">
        <v>753</v>
      </c>
      <c r="K344" t="s">
        <v>762</v>
      </c>
      <c r="L344" t="s">
        <v>762</v>
      </c>
      <c r="M344" t="s">
        <v>738</v>
      </c>
      <c r="N344" t="s">
        <v>755</v>
      </c>
      <c r="O344" t="s">
        <v>2352</v>
      </c>
      <c r="P344" t="s">
        <v>753</v>
      </c>
      <c r="Q344" t="s">
        <v>753</v>
      </c>
      <c r="R344" t="s">
        <v>753</v>
      </c>
      <c r="S344" t="s">
        <v>753</v>
      </c>
      <c r="T344" t="s">
        <v>753</v>
      </c>
      <c r="U344">
        <v>0</v>
      </c>
      <c r="V344" t="s">
        <v>753</v>
      </c>
      <c r="W344" t="s">
        <v>755</v>
      </c>
      <c r="X344">
        <v>0</v>
      </c>
      <c r="Y344" t="s">
        <v>753</v>
      </c>
      <c r="Z344">
        <v>0</v>
      </c>
      <c r="AA344" t="s">
        <v>753</v>
      </c>
      <c r="AB344">
        <v>0</v>
      </c>
      <c r="AC344">
        <v>2.2374999999999998</v>
      </c>
      <c r="AD344">
        <v>5.9371999999999998</v>
      </c>
      <c r="AE344" t="s">
        <v>1477</v>
      </c>
      <c r="AF344">
        <v>3100</v>
      </c>
      <c r="AG344">
        <v>0</v>
      </c>
      <c r="AH344">
        <v>0</v>
      </c>
      <c r="AI344">
        <v>0</v>
      </c>
      <c r="AJ344" t="s">
        <v>1514</v>
      </c>
      <c r="AK344">
        <v>5200255</v>
      </c>
      <c r="AL344">
        <v>52000911</v>
      </c>
      <c r="AM344">
        <v>52000910</v>
      </c>
      <c r="AN344">
        <v>694247</v>
      </c>
      <c r="AO344">
        <v>6167128</v>
      </c>
      <c r="AP344">
        <v>694247</v>
      </c>
      <c r="AQ344">
        <v>6167128</v>
      </c>
      <c r="AR344" t="s">
        <v>758</v>
      </c>
      <c r="AS344" t="s">
        <v>762</v>
      </c>
      <c r="AT344">
        <v>0.78369999999999995</v>
      </c>
      <c r="AU344" t="s">
        <v>763</v>
      </c>
      <c r="AV344">
        <v>2.12E-2</v>
      </c>
      <c r="AW344" t="s">
        <v>755</v>
      </c>
      <c r="AX344">
        <v>98.215699999999998</v>
      </c>
      <c r="AY344" t="s">
        <v>753</v>
      </c>
      <c r="AZ344">
        <v>0</v>
      </c>
      <c r="BA344" t="s">
        <v>753</v>
      </c>
      <c r="BB344" t="s">
        <v>753</v>
      </c>
      <c r="BC344" t="s">
        <v>753</v>
      </c>
      <c r="BD344" t="s">
        <v>753</v>
      </c>
    </row>
    <row r="345" spans="1:56" x14ac:dyDescent="0.25">
      <c r="A345" t="s">
        <v>461</v>
      </c>
      <c r="B345">
        <v>942</v>
      </c>
      <c r="C345">
        <v>3</v>
      </c>
      <c r="D345" t="s">
        <v>1679</v>
      </c>
      <c r="E345">
        <v>400</v>
      </c>
      <c r="F345">
        <v>6.8</v>
      </c>
      <c r="G345">
        <v>10</v>
      </c>
      <c r="H345">
        <v>4.83</v>
      </c>
      <c r="I345">
        <v>14</v>
      </c>
      <c r="J345" t="s">
        <v>753</v>
      </c>
      <c r="K345" t="s">
        <v>1477</v>
      </c>
      <c r="L345" t="s">
        <v>1477</v>
      </c>
      <c r="M345">
        <v>0</v>
      </c>
      <c r="N345">
        <v>0</v>
      </c>
      <c r="O345" t="s">
        <v>2352</v>
      </c>
      <c r="P345" t="s">
        <v>753</v>
      </c>
      <c r="Q345">
        <v>0</v>
      </c>
      <c r="R345" t="s">
        <v>753</v>
      </c>
      <c r="S345">
        <v>0</v>
      </c>
      <c r="T345" t="s">
        <v>753</v>
      </c>
      <c r="U345">
        <v>0</v>
      </c>
      <c r="V345" t="s">
        <v>753</v>
      </c>
      <c r="W345">
        <v>0</v>
      </c>
      <c r="X345">
        <v>0</v>
      </c>
      <c r="Y345" t="s">
        <v>753</v>
      </c>
      <c r="Z345">
        <v>0</v>
      </c>
      <c r="AA345" t="s">
        <v>753</v>
      </c>
      <c r="AB345">
        <v>0</v>
      </c>
      <c r="AC345">
        <v>2.2410000000000001</v>
      </c>
      <c r="AD345">
        <v>4.5789999999999997</v>
      </c>
      <c r="AE345">
        <v>6.8900000000000003E-2</v>
      </c>
      <c r="AF345">
        <v>0</v>
      </c>
      <c r="AG345">
        <v>0</v>
      </c>
      <c r="AH345">
        <v>0</v>
      </c>
      <c r="AI345">
        <v>0</v>
      </c>
      <c r="AJ345" t="s">
        <v>1684</v>
      </c>
      <c r="AK345">
        <v>6600034</v>
      </c>
      <c r="AL345">
        <v>66000047</v>
      </c>
      <c r="AM345">
        <v>66000046</v>
      </c>
      <c r="AN345">
        <v>865201</v>
      </c>
      <c r="AO345">
        <v>6121806</v>
      </c>
      <c r="AP345">
        <v>865201</v>
      </c>
      <c r="AQ345">
        <v>6121806</v>
      </c>
      <c r="AR345" t="s">
        <v>758</v>
      </c>
      <c r="AS345">
        <v>0</v>
      </c>
      <c r="AT345" t="s">
        <v>1477</v>
      </c>
      <c r="AU345">
        <v>0</v>
      </c>
      <c r="AV345">
        <v>0</v>
      </c>
      <c r="AW345">
        <v>0</v>
      </c>
      <c r="AX345" t="s">
        <v>1477</v>
      </c>
      <c r="AY345">
        <v>0</v>
      </c>
      <c r="AZ345">
        <v>0</v>
      </c>
      <c r="BA345" t="s">
        <v>753</v>
      </c>
      <c r="BB345" t="s">
        <v>753</v>
      </c>
      <c r="BC345" t="s">
        <v>753</v>
      </c>
      <c r="BD345" t="s">
        <v>753</v>
      </c>
    </row>
    <row r="346" spans="1:56" x14ac:dyDescent="0.25">
      <c r="A346" t="s">
        <v>2149</v>
      </c>
      <c r="B346">
        <v>36801</v>
      </c>
      <c r="C346">
        <v>1</v>
      </c>
      <c r="D346" t="s">
        <v>998</v>
      </c>
      <c r="E346">
        <v>773</v>
      </c>
      <c r="F346">
        <v>2.6</v>
      </c>
      <c r="G346">
        <v>15</v>
      </c>
      <c r="H346">
        <v>0.15</v>
      </c>
      <c r="I346">
        <v>0.37</v>
      </c>
      <c r="J346" t="s">
        <v>753</v>
      </c>
      <c r="K346" t="s">
        <v>762</v>
      </c>
      <c r="L346" t="s">
        <v>762</v>
      </c>
      <c r="M346" t="s">
        <v>738</v>
      </c>
      <c r="N346" t="s">
        <v>762</v>
      </c>
      <c r="O346" t="s">
        <v>2352</v>
      </c>
      <c r="P346" t="s">
        <v>753</v>
      </c>
      <c r="Q346">
        <v>0</v>
      </c>
      <c r="R346" t="s">
        <v>753</v>
      </c>
      <c r="S346">
        <v>0</v>
      </c>
      <c r="T346" t="s">
        <v>753</v>
      </c>
      <c r="U346">
        <v>0</v>
      </c>
      <c r="V346" t="s">
        <v>753</v>
      </c>
      <c r="W346" t="s">
        <v>762</v>
      </c>
      <c r="X346">
        <v>0</v>
      </c>
      <c r="Y346" t="s">
        <v>753</v>
      </c>
      <c r="Z346">
        <v>0</v>
      </c>
      <c r="AA346" t="s">
        <v>753</v>
      </c>
      <c r="AB346">
        <v>0</v>
      </c>
      <c r="AC346">
        <v>2.8239999999999998</v>
      </c>
      <c r="AD346">
        <v>101.6283</v>
      </c>
      <c r="AE346">
        <v>11.0299</v>
      </c>
      <c r="AF346">
        <v>1150</v>
      </c>
      <c r="AG346">
        <v>42</v>
      </c>
      <c r="AH346">
        <v>177</v>
      </c>
      <c r="AI346">
        <v>25</v>
      </c>
      <c r="AJ346" t="s">
        <v>2150</v>
      </c>
      <c r="AK346">
        <v>1200087</v>
      </c>
      <c r="AL346">
        <v>12000418</v>
      </c>
      <c r="AM346">
        <v>12000417</v>
      </c>
      <c r="AN346">
        <v>473117</v>
      </c>
      <c r="AO346">
        <v>6291098</v>
      </c>
      <c r="AP346">
        <v>99</v>
      </c>
      <c r="AQ346">
        <v>99</v>
      </c>
      <c r="AR346" t="s">
        <v>758</v>
      </c>
      <c r="AS346">
        <v>0</v>
      </c>
      <c r="AT346">
        <v>1.8095000000000001</v>
      </c>
      <c r="AU346" t="s">
        <v>753</v>
      </c>
      <c r="AV346">
        <v>0.17610000000000001</v>
      </c>
      <c r="AW346" t="s">
        <v>753</v>
      </c>
      <c r="AX346">
        <v>98.415800000000004</v>
      </c>
      <c r="AY346" t="s">
        <v>753</v>
      </c>
      <c r="AZ346">
        <v>0</v>
      </c>
      <c r="BA346" t="s">
        <v>753</v>
      </c>
      <c r="BB346" t="s">
        <v>753</v>
      </c>
      <c r="BC346" t="s">
        <v>753</v>
      </c>
      <c r="BD346" t="s">
        <v>753</v>
      </c>
    </row>
    <row r="347" spans="1:56" x14ac:dyDescent="0.25">
      <c r="A347" t="s">
        <v>2030</v>
      </c>
      <c r="B347">
        <v>6664</v>
      </c>
      <c r="C347">
        <v>1</v>
      </c>
      <c r="D347" t="s">
        <v>998</v>
      </c>
      <c r="E347">
        <v>773</v>
      </c>
      <c r="F347">
        <v>1.2</v>
      </c>
      <c r="G347">
        <v>15</v>
      </c>
      <c r="H347">
        <v>0.2</v>
      </c>
      <c r="I347">
        <v>0.6</v>
      </c>
      <c r="J347" t="s">
        <v>753</v>
      </c>
      <c r="K347" t="s">
        <v>787</v>
      </c>
      <c r="L347" t="s">
        <v>787</v>
      </c>
      <c r="M347" t="s">
        <v>738</v>
      </c>
      <c r="N347" t="s">
        <v>787</v>
      </c>
      <c r="O347" t="s">
        <v>2352</v>
      </c>
      <c r="P347" t="s">
        <v>753</v>
      </c>
      <c r="Q347">
        <v>0</v>
      </c>
      <c r="R347" t="s">
        <v>753</v>
      </c>
      <c r="S347">
        <v>0</v>
      </c>
      <c r="T347" t="s">
        <v>753</v>
      </c>
      <c r="U347">
        <v>0</v>
      </c>
      <c r="V347" t="s">
        <v>753</v>
      </c>
      <c r="W347" t="s">
        <v>787</v>
      </c>
      <c r="X347">
        <v>0</v>
      </c>
      <c r="Y347" t="s">
        <v>753</v>
      </c>
      <c r="Z347">
        <v>0</v>
      </c>
      <c r="AA347" t="s">
        <v>753</v>
      </c>
      <c r="AB347">
        <v>0</v>
      </c>
      <c r="AC347">
        <v>5.5033000000000003</v>
      </c>
      <c r="AD347">
        <v>89.532899999999998</v>
      </c>
      <c r="AE347">
        <v>4.9821999999999997</v>
      </c>
      <c r="AF347">
        <v>1150</v>
      </c>
      <c r="AG347">
        <v>42</v>
      </c>
      <c r="AH347">
        <v>177</v>
      </c>
      <c r="AI347">
        <v>25</v>
      </c>
      <c r="AJ347" t="s">
        <v>2031</v>
      </c>
      <c r="AK347">
        <v>1200073</v>
      </c>
      <c r="AL347">
        <v>12000427</v>
      </c>
      <c r="AM347">
        <v>12000123</v>
      </c>
      <c r="AN347">
        <v>473051</v>
      </c>
      <c r="AO347">
        <v>6290301</v>
      </c>
      <c r="AP347">
        <v>99</v>
      </c>
      <c r="AQ347">
        <v>99</v>
      </c>
      <c r="AR347" t="s">
        <v>758</v>
      </c>
      <c r="AS347">
        <v>0</v>
      </c>
      <c r="AT347">
        <v>2.2845</v>
      </c>
      <c r="AU347" t="s">
        <v>753</v>
      </c>
      <c r="AV347">
        <v>0.3463</v>
      </c>
      <c r="AW347" t="s">
        <v>763</v>
      </c>
      <c r="AX347">
        <v>97.397999999999996</v>
      </c>
      <c r="AY347" t="s">
        <v>753</v>
      </c>
      <c r="AZ347">
        <v>0</v>
      </c>
      <c r="BA347" t="s">
        <v>753</v>
      </c>
      <c r="BB347" t="s">
        <v>753</v>
      </c>
      <c r="BC347" t="s">
        <v>753</v>
      </c>
      <c r="BD347" t="s">
        <v>753</v>
      </c>
    </row>
    <row r="348" spans="1:56" x14ac:dyDescent="0.25">
      <c r="A348" t="s">
        <v>17</v>
      </c>
      <c r="B348">
        <v>53</v>
      </c>
      <c r="C348">
        <v>1</v>
      </c>
      <c r="D348" t="s">
        <v>801</v>
      </c>
      <c r="E348">
        <v>573</v>
      </c>
      <c r="F348">
        <v>81.900000000000006</v>
      </c>
      <c r="G348">
        <v>9</v>
      </c>
      <c r="H348">
        <v>1.69</v>
      </c>
      <c r="I348">
        <v>6</v>
      </c>
      <c r="J348" t="s">
        <v>753</v>
      </c>
      <c r="K348" t="s">
        <v>762</v>
      </c>
      <c r="L348" t="s">
        <v>762</v>
      </c>
      <c r="M348" t="s">
        <v>738</v>
      </c>
      <c r="N348" t="s">
        <v>762</v>
      </c>
      <c r="O348" t="s">
        <v>755</v>
      </c>
      <c r="P348" t="s">
        <v>753</v>
      </c>
      <c r="Q348" t="s">
        <v>755</v>
      </c>
      <c r="R348" t="s">
        <v>753</v>
      </c>
      <c r="S348" t="s">
        <v>755</v>
      </c>
      <c r="T348" t="s">
        <v>753</v>
      </c>
      <c r="U348" t="s">
        <v>762</v>
      </c>
      <c r="V348" t="s">
        <v>753</v>
      </c>
      <c r="W348" t="s">
        <v>762</v>
      </c>
      <c r="X348">
        <v>0</v>
      </c>
      <c r="Y348" t="s">
        <v>753</v>
      </c>
      <c r="Z348" t="s">
        <v>753</v>
      </c>
      <c r="AA348" t="s">
        <v>753</v>
      </c>
      <c r="AB348">
        <v>0</v>
      </c>
      <c r="AC348">
        <v>0.77480000000000004</v>
      </c>
      <c r="AD348">
        <v>26.263200000000001</v>
      </c>
      <c r="AE348">
        <v>0</v>
      </c>
      <c r="AF348">
        <v>3150</v>
      </c>
      <c r="AG348">
        <v>88</v>
      </c>
      <c r="AH348">
        <v>77</v>
      </c>
      <c r="AI348">
        <v>0</v>
      </c>
      <c r="AJ348" t="s">
        <v>829</v>
      </c>
      <c r="AK348">
        <v>3100004</v>
      </c>
      <c r="AL348">
        <v>31000380</v>
      </c>
      <c r="AM348">
        <v>31000048</v>
      </c>
      <c r="AN348">
        <v>473785</v>
      </c>
      <c r="AO348">
        <v>6167046</v>
      </c>
      <c r="AP348">
        <v>474490</v>
      </c>
      <c r="AQ348">
        <v>6166884</v>
      </c>
      <c r="AR348" t="s">
        <v>758</v>
      </c>
      <c r="AS348" t="s">
        <v>753</v>
      </c>
      <c r="AT348">
        <v>2.0236999999999998</v>
      </c>
      <c r="AU348" t="s">
        <v>763</v>
      </c>
      <c r="AV348">
        <v>6.7199999999999996E-2</v>
      </c>
      <c r="AW348" t="s">
        <v>753</v>
      </c>
      <c r="AX348">
        <v>112.47580000000001</v>
      </c>
      <c r="AY348" t="s">
        <v>753</v>
      </c>
      <c r="AZ348" t="s">
        <v>764</v>
      </c>
      <c r="BA348" t="s">
        <v>753</v>
      </c>
      <c r="BB348" t="s">
        <v>753</v>
      </c>
      <c r="BC348" t="s">
        <v>753</v>
      </c>
      <c r="BD348" t="s">
        <v>753</v>
      </c>
    </row>
    <row r="349" spans="1:56" x14ac:dyDescent="0.25">
      <c r="A349" t="s">
        <v>2096</v>
      </c>
      <c r="B349">
        <v>11302</v>
      </c>
      <c r="C349">
        <v>1</v>
      </c>
      <c r="D349" t="s">
        <v>765</v>
      </c>
      <c r="E349">
        <v>430</v>
      </c>
      <c r="F349">
        <v>13.7</v>
      </c>
      <c r="G349">
        <v>17</v>
      </c>
      <c r="H349" t="s">
        <v>1477</v>
      </c>
      <c r="I349" t="s">
        <v>1477</v>
      </c>
      <c r="J349" t="s">
        <v>860</v>
      </c>
      <c r="K349" t="s">
        <v>1477</v>
      </c>
      <c r="L349" t="s">
        <v>1477</v>
      </c>
      <c r="M349">
        <v>0</v>
      </c>
      <c r="N349">
        <v>0</v>
      </c>
      <c r="O349" t="s">
        <v>2352</v>
      </c>
      <c r="P349" t="s">
        <v>860</v>
      </c>
      <c r="Q349">
        <v>0</v>
      </c>
      <c r="R349" t="s">
        <v>860</v>
      </c>
      <c r="S349">
        <v>0</v>
      </c>
      <c r="T349" t="s">
        <v>860</v>
      </c>
      <c r="U349">
        <v>0</v>
      </c>
      <c r="V349" t="s">
        <v>860</v>
      </c>
      <c r="W349">
        <v>0</v>
      </c>
      <c r="X349">
        <v>0</v>
      </c>
      <c r="Y349" t="s">
        <v>860</v>
      </c>
      <c r="Z349">
        <v>0</v>
      </c>
      <c r="AA349" t="s">
        <v>860</v>
      </c>
      <c r="AB349">
        <v>0</v>
      </c>
      <c r="AC349" t="s">
        <v>1477</v>
      </c>
      <c r="AD349" t="s">
        <v>1477</v>
      </c>
      <c r="AE349" t="s">
        <v>1477</v>
      </c>
      <c r="AF349">
        <v>0</v>
      </c>
      <c r="AG349">
        <v>0</v>
      </c>
      <c r="AH349">
        <v>0</v>
      </c>
      <c r="AI349">
        <v>0</v>
      </c>
      <c r="AJ349" t="s">
        <v>1138</v>
      </c>
      <c r="AK349" t="s">
        <v>1138</v>
      </c>
      <c r="AL349">
        <v>45000788</v>
      </c>
      <c r="AM349">
        <v>45000601</v>
      </c>
      <c r="AN349">
        <v>99</v>
      </c>
      <c r="AO349">
        <v>99</v>
      </c>
      <c r="AP349">
        <v>99</v>
      </c>
      <c r="AQ349">
        <v>99</v>
      </c>
      <c r="AR349" t="s">
        <v>1744</v>
      </c>
      <c r="AS349">
        <v>0</v>
      </c>
      <c r="AT349" t="s">
        <v>1477</v>
      </c>
      <c r="AU349">
        <v>0</v>
      </c>
      <c r="AV349" t="s">
        <v>1477</v>
      </c>
      <c r="AW349">
        <v>0</v>
      </c>
      <c r="AX349" t="s">
        <v>1477</v>
      </c>
      <c r="AY349">
        <v>0</v>
      </c>
      <c r="AZ349">
        <v>0</v>
      </c>
      <c r="BA349" t="s">
        <v>860</v>
      </c>
      <c r="BB349" t="s">
        <v>860</v>
      </c>
      <c r="BC349" t="s">
        <v>860</v>
      </c>
      <c r="BD349" t="s">
        <v>860</v>
      </c>
    </row>
    <row r="350" spans="1:56" x14ac:dyDescent="0.25">
      <c r="A350" t="s">
        <v>1897</v>
      </c>
      <c r="B350">
        <v>2201</v>
      </c>
      <c r="C350">
        <v>2</v>
      </c>
      <c r="D350" t="s">
        <v>1495</v>
      </c>
      <c r="E350">
        <v>219</v>
      </c>
      <c r="F350">
        <v>1.9</v>
      </c>
      <c r="G350">
        <v>13</v>
      </c>
      <c r="H350">
        <v>1.03</v>
      </c>
      <c r="I350">
        <v>1.05</v>
      </c>
      <c r="J350" t="s">
        <v>753</v>
      </c>
      <c r="K350" t="s">
        <v>1477</v>
      </c>
      <c r="L350" t="s">
        <v>1477</v>
      </c>
      <c r="M350">
        <v>0</v>
      </c>
      <c r="N350">
        <v>0</v>
      </c>
      <c r="O350" t="s">
        <v>2352</v>
      </c>
      <c r="P350" t="s">
        <v>753</v>
      </c>
      <c r="Q350">
        <v>0</v>
      </c>
      <c r="R350" t="s">
        <v>753</v>
      </c>
      <c r="S350">
        <v>0</v>
      </c>
      <c r="T350" t="s">
        <v>753</v>
      </c>
      <c r="U350">
        <v>0</v>
      </c>
      <c r="V350" t="s">
        <v>753</v>
      </c>
      <c r="W350">
        <v>0</v>
      </c>
      <c r="X350">
        <v>0</v>
      </c>
      <c r="Y350" t="s">
        <v>753</v>
      </c>
      <c r="Z350">
        <v>0</v>
      </c>
      <c r="AA350" t="s">
        <v>753</v>
      </c>
      <c r="AB350">
        <v>0</v>
      </c>
      <c r="AC350">
        <v>2.0567000000000002</v>
      </c>
      <c r="AD350">
        <v>131.727</v>
      </c>
      <c r="AE350">
        <v>0.14760000000000001</v>
      </c>
      <c r="AF350">
        <v>3150</v>
      </c>
      <c r="AG350">
        <v>260</v>
      </c>
      <c r="AH350">
        <v>269</v>
      </c>
      <c r="AI350">
        <v>0</v>
      </c>
      <c r="AJ350" t="s">
        <v>1898</v>
      </c>
      <c r="AK350">
        <v>4900018</v>
      </c>
      <c r="AL350">
        <v>49000100</v>
      </c>
      <c r="AM350">
        <v>49000076</v>
      </c>
      <c r="AN350">
        <v>707523</v>
      </c>
      <c r="AO350">
        <v>6201372</v>
      </c>
      <c r="AP350">
        <v>99</v>
      </c>
      <c r="AQ350">
        <v>99</v>
      </c>
      <c r="AR350" t="s">
        <v>1744</v>
      </c>
      <c r="AS350">
        <v>0</v>
      </c>
      <c r="AT350" t="s">
        <v>1477</v>
      </c>
      <c r="AU350">
        <v>0</v>
      </c>
      <c r="AV350" t="s">
        <v>1477</v>
      </c>
      <c r="AW350">
        <v>0</v>
      </c>
      <c r="AX350" t="s">
        <v>1477</v>
      </c>
      <c r="AY350">
        <v>0</v>
      </c>
      <c r="AZ350">
        <v>0</v>
      </c>
      <c r="BA350" t="s">
        <v>753</v>
      </c>
      <c r="BB350" t="s">
        <v>753</v>
      </c>
      <c r="BC350" t="s">
        <v>753</v>
      </c>
      <c r="BD350" t="s">
        <v>753</v>
      </c>
    </row>
    <row r="351" spans="1:56" x14ac:dyDescent="0.25">
      <c r="A351" t="s">
        <v>391</v>
      </c>
      <c r="B351">
        <v>812</v>
      </c>
      <c r="C351">
        <v>2</v>
      </c>
      <c r="D351" t="s">
        <v>1577</v>
      </c>
      <c r="E351">
        <v>269</v>
      </c>
      <c r="F351">
        <v>6.5</v>
      </c>
      <c r="G351">
        <v>10</v>
      </c>
      <c r="H351">
        <v>4.41</v>
      </c>
      <c r="I351">
        <v>10.8</v>
      </c>
      <c r="J351" t="s">
        <v>753</v>
      </c>
      <c r="K351" t="s">
        <v>753</v>
      </c>
      <c r="L351" t="s">
        <v>753</v>
      </c>
      <c r="M351" t="s">
        <v>754</v>
      </c>
      <c r="N351" t="s">
        <v>755</v>
      </c>
      <c r="O351" t="s">
        <v>2352</v>
      </c>
      <c r="P351" t="s">
        <v>753</v>
      </c>
      <c r="Q351" t="s">
        <v>753</v>
      </c>
      <c r="R351" t="s">
        <v>753</v>
      </c>
      <c r="S351" t="s">
        <v>753</v>
      </c>
      <c r="T351" t="s">
        <v>753</v>
      </c>
      <c r="U351">
        <v>0</v>
      </c>
      <c r="V351" t="s">
        <v>753</v>
      </c>
      <c r="W351" t="s">
        <v>755</v>
      </c>
      <c r="X351">
        <v>0</v>
      </c>
      <c r="Y351" t="s">
        <v>753</v>
      </c>
      <c r="Z351">
        <v>0</v>
      </c>
      <c r="AA351" t="s">
        <v>753</v>
      </c>
      <c r="AB351">
        <v>0</v>
      </c>
      <c r="AC351">
        <v>3.6558999999999999</v>
      </c>
      <c r="AD351">
        <v>1.204</v>
      </c>
      <c r="AE351">
        <v>0.1118</v>
      </c>
      <c r="AF351">
        <v>3140</v>
      </c>
      <c r="AG351">
        <v>0</v>
      </c>
      <c r="AH351">
        <v>0</v>
      </c>
      <c r="AI351">
        <v>0</v>
      </c>
      <c r="AJ351" t="s">
        <v>1589</v>
      </c>
      <c r="AK351">
        <v>5300001</v>
      </c>
      <c r="AL351">
        <v>53000134</v>
      </c>
      <c r="AM351">
        <v>53000001</v>
      </c>
      <c r="AN351">
        <v>702477</v>
      </c>
      <c r="AO351">
        <v>6160382</v>
      </c>
      <c r="AP351">
        <v>702477</v>
      </c>
      <c r="AQ351">
        <v>6160382</v>
      </c>
      <c r="AR351" t="s">
        <v>758</v>
      </c>
      <c r="AS351" t="s">
        <v>755</v>
      </c>
      <c r="AT351">
        <v>1.7642</v>
      </c>
      <c r="AU351" t="s">
        <v>763</v>
      </c>
      <c r="AV351">
        <v>1.06E-2</v>
      </c>
      <c r="AW351" t="s">
        <v>755</v>
      </c>
      <c r="AX351">
        <v>112.42100000000001</v>
      </c>
      <c r="AY351" t="s">
        <v>753</v>
      </c>
      <c r="AZ351">
        <v>0</v>
      </c>
      <c r="BA351" t="s">
        <v>753</v>
      </c>
      <c r="BB351" t="s">
        <v>753</v>
      </c>
      <c r="BC351" t="s">
        <v>753</v>
      </c>
      <c r="BD351" t="s">
        <v>753</v>
      </c>
    </row>
    <row r="352" spans="1:56" x14ac:dyDescent="0.25">
      <c r="A352" t="s">
        <v>203</v>
      </c>
      <c r="B352">
        <v>480</v>
      </c>
      <c r="C352">
        <v>1</v>
      </c>
      <c r="D352" t="s">
        <v>975</v>
      </c>
      <c r="E352">
        <v>615</v>
      </c>
      <c r="F352">
        <v>7.4</v>
      </c>
      <c r="G352">
        <v>9</v>
      </c>
      <c r="H352">
        <v>2.34</v>
      </c>
      <c r="I352">
        <v>3.5</v>
      </c>
      <c r="J352" t="s">
        <v>753</v>
      </c>
      <c r="K352" t="s">
        <v>760</v>
      </c>
      <c r="L352" t="s">
        <v>760</v>
      </c>
      <c r="M352" t="s">
        <v>738</v>
      </c>
      <c r="N352" t="s">
        <v>762</v>
      </c>
      <c r="O352" t="s">
        <v>753</v>
      </c>
      <c r="P352" t="s">
        <v>753</v>
      </c>
      <c r="Q352" t="s">
        <v>753</v>
      </c>
      <c r="R352" t="s">
        <v>753</v>
      </c>
      <c r="S352" t="s">
        <v>753</v>
      </c>
      <c r="T352" t="s">
        <v>753</v>
      </c>
      <c r="U352" t="s">
        <v>753</v>
      </c>
      <c r="V352" t="s">
        <v>753</v>
      </c>
      <c r="W352" t="s">
        <v>753</v>
      </c>
      <c r="X352">
        <v>0</v>
      </c>
      <c r="Y352" t="s">
        <v>753</v>
      </c>
      <c r="Z352" t="s">
        <v>760</v>
      </c>
      <c r="AA352" t="s">
        <v>753</v>
      </c>
      <c r="AB352" t="s">
        <v>764</v>
      </c>
      <c r="AC352">
        <v>0.84984999999999999</v>
      </c>
      <c r="AD352">
        <v>21.509533333333337</v>
      </c>
      <c r="AE352">
        <v>0.1</v>
      </c>
      <c r="AF352">
        <v>3110</v>
      </c>
      <c r="AG352">
        <v>0</v>
      </c>
      <c r="AH352">
        <v>0</v>
      </c>
      <c r="AI352">
        <v>0</v>
      </c>
      <c r="AJ352" t="s">
        <v>1282</v>
      </c>
      <c r="AK352">
        <v>2100264</v>
      </c>
      <c r="AL352">
        <v>21001516</v>
      </c>
      <c r="AM352">
        <v>21000362</v>
      </c>
      <c r="AN352">
        <v>533994</v>
      </c>
      <c r="AO352">
        <v>6207563</v>
      </c>
      <c r="AP352">
        <v>533994</v>
      </c>
      <c r="AQ352">
        <v>6207563</v>
      </c>
      <c r="AR352" t="s">
        <v>758</v>
      </c>
      <c r="AS352" t="s">
        <v>755</v>
      </c>
      <c r="AT352">
        <v>1.0466666666666666</v>
      </c>
      <c r="AU352" t="s">
        <v>755</v>
      </c>
      <c r="AV352">
        <v>5.4833333333333345E-2</v>
      </c>
      <c r="AW352" t="s">
        <v>755</v>
      </c>
      <c r="AX352">
        <v>112.15166666666666</v>
      </c>
      <c r="AY352" t="s">
        <v>753</v>
      </c>
      <c r="AZ352" t="s">
        <v>764</v>
      </c>
      <c r="BA352" t="s">
        <v>753</v>
      </c>
      <c r="BB352" t="s">
        <v>753</v>
      </c>
      <c r="BC352" t="s">
        <v>753</v>
      </c>
      <c r="BD352" t="s">
        <v>753</v>
      </c>
    </row>
    <row r="353" spans="1:56" x14ac:dyDescent="0.25">
      <c r="A353" t="s">
        <v>1555</v>
      </c>
      <c r="B353">
        <v>761</v>
      </c>
      <c r="C353">
        <v>2</v>
      </c>
      <c r="D353" t="s">
        <v>1488</v>
      </c>
      <c r="E353">
        <v>101</v>
      </c>
      <c r="F353">
        <v>8</v>
      </c>
      <c r="G353">
        <v>11</v>
      </c>
      <c r="H353">
        <v>1.8</v>
      </c>
      <c r="I353">
        <v>4</v>
      </c>
      <c r="J353" t="s">
        <v>753</v>
      </c>
      <c r="K353" t="s">
        <v>753</v>
      </c>
      <c r="L353" t="s">
        <v>753</v>
      </c>
      <c r="M353" t="s">
        <v>754</v>
      </c>
      <c r="N353" t="s">
        <v>753</v>
      </c>
      <c r="O353" t="s">
        <v>2352</v>
      </c>
      <c r="P353" t="s">
        <v>753</v>
      </c>
      <c r="Q353">
        <v>0</v>
      </c>
      <c r="R353" t="s">
        <v>753</v>
      </c>
      <c r="S353">
        <v>0</v>
      </c>
      <c r="T353" t="s">
        <v>753</v>
      </c>
      <c r="U353">
        <v>0</v>
      </c>
      <c r="V353" t="s">
        <v>753</v>
      </c>
      <c r="W353" t="s">
        <v>753</v>
      </c>
      <c r="X353">
        <v>0</v>
      </c>
      <c r="Y353" t="s">
        <v>753</v>
      </c>
      <c r="Z353">
        <v>0</v>
      </c>
      <c r="AA353" t="s">
        <v>753</v>
      </c>
      <c r="AB353">
        <v>0</v>
      </c>
      <c r="AC353">
        <v>3241.1019999999999</v>
      </c>
      <c r="AD353">
        <v>16.439599999999999</v>
      </c>
      <c r="AE353">
        <v>1.6794</v>
      </c>
      <c r="AF353">
        <v>1150</v>
      </c>
      <c r="AG353">
        <v>0</v>
      </c>
      <c r="AH353">
        <v>0</v>
      </c>
      <c r="AI353">
        <v>0</v>
      </c>
      <c r="AJ353" t="s">
        <v>1556</v>
      </c>
      <c r="AK353">
        <v>5300095</v>
      </c>
      <c r="AL353">
        <v>53000256</v>
      </c>
      <c r="AM353">
        <v>53000255</v>
      </c>
      <c r="AN353">
        <v>726113</v>
      </c>
      <c r="AO353">
        <v>6177661</v>
      </c>
      <c r="AP353">
        <v>726113</v>
      </c>
      <c r="AQ353">
        <v>6177661</v>
      </c>
      <c r="AR353" t="s">
        <v>758</v>
      </c>
      <c r="AS353" t="s">
        <v>755</v>
      </c>
      <c r="AT353">
        <v>0.94956666666666667</v>
      </c>
      <c r="AU353" t="s">
        <v>755</v>
      </c>
      <c r="AV353">
        <v>0.16786666666666664</v>
      </c>
      <c r="AW353" t="s">
        <v>763</v>
      </c>
      <c r="AX353">
        <v>98.952799999999996</v>
      </c>
      <c r="AY353" t="s">
        <v>753</v>
      </c>
      <c r="AZ353">
        <v>0</v>
      </c>
      <c r="BA353" t="s">
        <v>753</v>
      </c>
      <c r="BB353" t="s">
        <v>753</v>
      </c>
      <c r="BC353" t="s">
        <v>753</v>
      </c>
      <c r="BD353" t="s">
        <v>753</v>
      </c>
    </row>
    <row r="354" spans="1:56" x14ac:dyDescent="0.25">
      <c r="A354" t="s">
        <v>1786</v>
      </c>
      <c r="B354">
        <v>1205</v>
      </c>
      <c r="C354">
        <v>1</v>
      </c>
      <c r="D354" t="s">
        <v>998</v>
      </c>
      <c r="E354">
        <v>671</v>
      </c>
      <c r="F354">
        <v>1.1000000000000001</v>
      </c>
      <c r="G354">
        <v>13</v>
      </c>
      <c r="H354">
        <v>0.2</v>
      </c>
      <c r="I354">
        <v>0.4</v>
      </c>
      <c r="J354" t="s">
        <v>753</v>
      </c>
      <c r="K354" t="s">
        <v>1477</v>
      </c>
      <c r="L354" t="s">
        <v>1477</v>
      </c>
      <c r="M354">
        <v>0</v>
      </c>
      <c r="N354">
        <v>0</v>
      </c>
      <c r="O354" t="s">
        <v>2352</v>
      </c>
      <c r="P354" t="s">
        <v>753</v>
      </c>
      <c r="Q354">
        <v>0</v>
      </c>
      <c r="R354" t="s">
        <v>753</v>
      </c>
      <c r="S354">
        <v>0</v>
      </c>
      <c r="T354" t="s">
        <v>753</v>
      </c>
      <c r="U354">
        <v>0</v>
      </c>
      <c r="V354" t="s">
        <v>753</v>
      </c>
      <c r="W354">
        <v>0</v>
      </c>
      <c r="X354">
        <v>0</v>
      </c>
      <c r="Y354" t="s">
        <v>753</v>
      </c>
      <c r="Z354">
        <v>0</v>
      </c>
      <c r="AA354" t="s">
        <v>753</v>
      </c>
      <c r="AB354">
        <v>0</v>
      </c>
      <c r="AC354">
        <v>2.9</v>
      </c>
      <c r="AD354">
        <v>102</v>
      </c>
      <c r="AE354" t="s">
        <v>1477</v>
      </c>
      <c r="AF354">
        <v>1150</v>
      </c>
      <c r="AG354">
        <v>28</v>
      </c>
      <c r="AH354">
        <v>28</v>
      </c>
      <c r="AI354">
        <v>27</v>
      </c>
      <c r="AJ354" t="s">
        <v>1787</v>
      </c>
      <c r="AK354">
        <v>900304</v>
      </c>
      <c r="AL354">
        <v>9001092</v>
      </c>
      <c r="AM354">
        <v>9001091</v>
      </c>
      <c r="AN354">
        <v>472687</v>
      </c>
      <c r="AO354">
        <v>6282315</v>
      </c>
      <c r="AP354">
        <v>99</v>
      </c>
      <c r="AQ354">
        <v>99</v>
      </c>
      <c r="AR354" t="s">
        <v>1744</v>
      </c>
      <c r="AS354">
        <v>0</v>
      </c>
      <c r="AT354" t="s">
        <v>1477</v>
      </c>
      <c r="AU354">
        <v>0</v>
      </c>
      <c r="AV354" t="s">
        <v>1477</v>
      </c>
      <c r="AW354">
        <v>0</v>
      </c>
      <c r="AX354" t="s">
        <v>1477</v>
      </c>
      <c r="AY354">
        <v>0</v>
      </c>
      <c r="AZ354">
        <v>0</v>
      </c>
      <c r="BA354" t="s">
        <v>753</v>
      </c>
      <c r="BB354" t="s">
        <v>753</v>
      </c>
      <c r="BC354" t="s">
        <v>753</v>
      </c>
      <c r="BD354" t="s">
        <v>753</v>
      </c>
    </row>
    <row r="355" spans="1:56" x14ac:dyDescent="0.25">
      <c r="A355" t="s">
        <v>82</v>
      </c>
      <c r="B355">
        <v>214</v>
      </c>
      <c r="C355">
        <v>1</v>
      </c>
      <c r="D355" t="s">
        <v>961</v>
      </c>
      <c r="E355">
        <v>482</v>
      </c>
      <c r="F355">
        <v>72.599999999999994</v>
      </c>
      <c r="G355">
        <v>11</v>
      </c>
      <c r="H355">
        <v>0.77999999999999992</v>
      </c>
      <c r="I355">
        <v>1.25</v>
      </c>
      <c r="J355" t="s">
        <v>753</v>
      </c>
      <c r="K355" t="s">
        <v>787</v>
      </c>
      <c r="L355" t="s">
        <v>787</v>
      </c>
      <c r="M355" t="s">
        <v>738</v>
      </c>
      <c r="N355" t="s">
        <v>787</v>
      </c>
      <c r="O355" t="s">
        <v>2352</v>
      </c>
      <c r="P355" t="s">
        <v>753</v>
      </c>
      <c r="Q355">
        <v>0</v>
      </c>
      <c r="R355" t="s">
        <v>753</v>
      </c>
      <c r="S355">
        <v>0</v>
      </c>
      <c r="T355" t="s">
        <v>753</v>
      </c>
      <c r="U355" t="s">
        <v>787</v>
      </c>
      <c r="V355" t="s">
        <v>753</v>
      </c>
      <c r="W355" t="s">
        <v>787</v>
      </c>
      <c r="X355">
        <v>0</v>
      </c>
      <c r="Y355" t="s">
        <v>753</v>
      </c>
      <c r="Z355" t="s">
        <v>787</v>
      </c>
      <c r="AA355" t="s">
        <v>753</v>
      </c>
      <c r="AB355" t="s">
        <v>764</v>
      </c>
      <c r="AC355">
        <v>3.2500500000000003</v>
      </c>
      <c r="AD355">
        <v>30.535375000000002</v>
      </c>
      <c r="AE355">
        <v>7.817075</v>
      </c>
      <c r="AF355">
        <v>1150</v>
      </c>
      <c r="AG355">
        <v>127</v>
      </c>
      <c r="AH355">
        <v>111</v>
      </c>
      <c r="AI355">
        <v>72</v>
      </c>
      <c r="AJ355" t="s">
        <v>971</v>
      </c>
      <c r="AK355">
        <v>4700009</v>
      </c>
      <c r="AL355">
        <v>47000195</v>
      </c>
      <c r="AM355">
        <v>47000012</v>
      </c>
      <c r="AN355">
        <v>609890</v>
      </c>
      <c r="AO355">
        <v>6065908</v>
      </c>
      <c r="AP355">
        <v>609873</v>
      </c>
      <c r="AQ355">
        <v>6065915</v>
      </c>
      <c r="AR355" t="s">
        <v>758</v>
      </c>
      <c r="AS355" t="s">
        <v>762</v>
      </c>
      <c r="AT355">
        <v>7.0545250000000008</v>
      </c>
      <c r="AU355" t="s">
        <v>763</v>
      </c>
      <c r="AV355">
        <v>0.39759999999999995</v>
      </c>
      <c r="AW355" t="s">
        <v>763</v>
      </c>
      <c r="AX355">
        <v>108.957475</v>
      </c>
      <c r="AY355" t="s">
        <v>753</v>
      </c>
      <c r="AZ355" t="s">
        <v>764</v>
      </c>
      <c r="BA355" t="s">
        <v>753</v>
      </c>
      <c r="BB355" t="s">
        <v>753</v>
      </c>
      <c r="BC355" t="s">
        <v>753</v>
      </c>
      <c r="BD355" t="s">
        <v>753</v>
      </c>
    </row>
    <row r="356" spans="1:56" x14ac:dyDescent="0.25">
      <c r="A356" t="s">
        <v>39</v>
      </c>
      <c r="B356">
        <v>123</v>
      </c>
      <c r="C356">
        <v>1</v>
      </c>
      <c r="D356" t="s">
        <v>863</v>
      </c>
      <c r="E356">
        <v>540</v>
      </c>
      <c r="F356">
        <v>39.1</v>
      </c>
      <c r="G356">
        <v>11</v>
      </c>
      <c r="H356">
        <v>0.91</v>
      </c>
      <c r="I356">
        <v>1.3</v>
      </c>
      <c r="J356" t="s">
        <v>753</v>
      </c>
      <c r="K356" t="s">
        <v>762</v>
      </c>
      <c r="L356" t="s">
        <v>762</v>
      </c>
      <c r="M356" t="s">
        <v>738</v>
      </c>
      <c r="N356" t="s">
        <v>760</v>
      </c>
      <c r="O356" t="s">
        <v>2352</v>
      </c>
      <c r="P356" t="s">
        <v>753</v>
      </c>
      <c r="Q356">
        <v>0</v>
      </c>
      <c r="R356" t="s">
        <v>753</v>
      </c>
      <c r="S356">
        <v>0</v>
      </c>
      <c r="T356" t="s">
        <v>753</v>
      </c>
      <c r="U356" t="s">
        <v>762</v>
      </c>
      <c r="V356" t="s">
        <v>753</v>
      </c>
      <c r="W356" t="s">
        <v>762</v>
      </c>
      <c r="X356">
        <v>0</v>
      </c>
      <c r="Y356" t="s">
        <v>753</v>
      </c>
      <c r="Z356" t="s">
        <v>753</v>
      </c>
      <c r="AA356" t="s">
        <v>753</v>
      </c>
      <c r="AB356">
        <v>0</v>
      </c>
      <c r="AC356">
        <v>3.96515</v>
      </c>
      <c r="AD356">
        <v>27.637350000000001</v>
      </c>
      <c r="AE356">
        <v>8.1589500000000008</v>
      </c>
      <c r="AF356">
        <v>1150</v>
      </c>
      <c r="AG356">
        <v>0</v>
      </c>
      <c r="AH356">
        <v>0</v>
      </c>
      <c r="AI356">
        <v>0</v>
      </c>
      <c r="AJ356" t="s">
        <v>886</v>
      </c>
      <c r="AK356">
        <v>4100003</v>
      </c>
      <c r="AL356">
        <v>41000072</v>
      </c>
      <c r="AM356">
        <v>41000003</v>
      </c>
      <c r="AN356">
        <v>555950</v>
      </c>
      <c r="AO356">
        <v>6091851</v>
      </c>
      <c r="AP356">
        <v>555950</v>
      </c>
      <c r="AQ356">
        <v>6091851</v>
      </c>
      <c r="AR356" t="s">
        <v>758</v>
      </c>
      <c r="AS356" t="s">
        <v>753</v>
      </c>
      <c r="AT356">
        <v>1.74695</v>
      </c>
      <c r="AU356" t="s">
        <v>763</v>
      </c>
      <c r="AV356">
        <v>0.15215000000000001</v>
      </c>
      <c r="AW356" t="s">
        <v>763</v>
      </c>
      <c r="AX356">
        <v>121.5284</v>
      </c>
      <c r="AY356" t="s">
        <v>753</v>
      </c>
      <c r="AZ356">
        <v>0</v>
      </c>
      <c r="BA356" t="s">
        <v>753</v>
      </c>
      <c r="BB356" t="s">
        <v>753</v>
      </c>
      <c r="BC356" t="s">
        <v>753</v>
      </c>
      <c r="BD356" t="s">
        <v>753</v>
      </c>
    </row>
    <row r="357" spans="1:56" x14ac:dyDescent="0.25">
      <c r="A357" t="s">
        <v>169</v>
      </c>
      <c r="B357">
        <v>419</v>
      </c>
      <c r="C357">
        <v>1</v>
      </c>
      <c r="D357" t="s">
        <v>1204</v>
      </c>
      <c r="E357">
        <v>846</v>
      </c>
      <c r="F357">
        <v>34.700000000000003</v>
      </c>
      <c r="G357">
        <v>11</v>
      </c>
      <c r="H357">
        <v>2.4700000000000002</v>
      </c>
      <c r="I357">
        <v>4.2</v>
      </c>
      <c r="J357" t="s">
        <v>753</v>
      </c>
      <c r="K357" t="s">
        <v>787</v>
      </c>
      <c r="L357" t="s">
        <v>787</v>
      </c>
      <c r="M357" t="s">
        <v>738</v>
      </c>
      <c r="N357" t="s">
        <v>760</v>
      </c>
      <c r="O357" t="s">
        <v>2352</v>
      </c>
      <c r="P357" t="s">
        <v>753</v>
      </c>
      <c r="Q357">
        <v>0</v>
      </c>
      <c r="R357" t="s">
        <v>753</v>
      </c>
      <c r="S357">
        <v>0</v>
      </c>
      <c r="T357" t="s">
        <v>753</v>
      </c>
      <c r="U357" t="s">
        <v>760</v>
      </c>
      <c r="V357" t="s">
        <v>753</v>
      </c>
      <c r="W357" t="s">
        <v>760</v>
      </c>
      <c r="X357">
        <v>0</v>
      </c>
      <c r="Y357" t="s">
        <v>753</v>
      </c>
      <c r="Z357" t="s">
        <v>787</v>
      </c>
      <c r="AA357" t="s">
        <v>753</v>
      </c>
      <c r="AB357">
        <v>0</v>
      </c>
      <c r="AC357">
        <v>2.6280000000000001</v>
      </c>
      <c r="AD357">
        <v>15.868399999999999</v>
      </c>
      <c r="AE357">
        <v>4.2270000000000003</v>
      </c>
      <c r="AF357">
        <v>1150</v>
      </c>
      <c r="AG357">
        <v>22</v>
      </c>
      <c r="AH357">
        <v>22</v>
      </c>
      <c r="AI357">
        <v>0</v>
      </c>
      <c r="AJ357" t="s">
        <v>1210</v>
      </c>
      <c r="AK357">
        <v>1500011</v>
      </c>
      <c r="AL357">
        <v>15000111</v>
      </c>
      <c r="AM357">
        <v>15000003</v>
      </c>
      <c r="AN357">
        <v>557739</v>
      </c>
      <c r="AO357">
        <v>6280649</v>
      </c>
      <c r="AP357">
        <v>557701</v>
      </c>
      <c r="AQ357">
        <v>6280541</v>
      </c>
      <c r="AR357" t="s">
        <v>758</v>
      </c>
      <c r="AS357" t="s">
        <v>762</v>
      </c>
      <c r="AT357">
        <v>3.5188000000000001</v>
      </c>
      <c r="AU357" t="s">
        <v>763</v>
      </c>
      <c r="AV357">
        <v>5.7599999999999998E-2</v>
      </c>
      <c r="AW357" t="s">
        <v>753</v>
      </c>
      <c r="AX357">
        <v>136.328</v>
      </c>
      <c r="AY357" t="s">
        <v>753</v>
      </c>
      <c r="AZ357" t="s">
        <v>764</v>
      </c>
      <c r="BA357" t="s">
        <v>753</v>
      </c>
      <c r="BB357" t="s">
        <v>753</v>
      </c>
      <c r="BC357" t="s">
        <v>753</v>
      </c>
      <c r="BD357" t="s">
        <v>753</v>
      </c>
    </row>
    <row r="358" spans="1:56" x14ac:dyDescent="0.25">
      <c r="A358" t="s">
        <v>122</v>
      </c>
      <c r="B358">
        <v>309</v>
      </c>
      <c r="C358">
        <v>1</v>
      </c>
      <c r="D358" t="s">
        <v>998</v>
      </c>
      <c r="E358">
        <v>671</v>
      </c>
      <c r="F358">
        <v>325.7</v>
      </c>
      <c r="G358">
        <v>11</v>
      </c>
      <c r="H358">
        <v>2.95</v>
      </c>
      <c r="I358">
        <v>6.1</v>
      </c>
      <c r="J358" t="s">
        <v>753</v>
      </c>
      <c r="K358" t="s">
        <v>760</v>
      </c>
      <c r="L358" t="s">
        <v>760</v>
      </c>
      <c r="M358" t="s">
        <v>738</v>
      </c>
      <c r="N358" t="s">
        <v>762</v>
      </c>
      <c r="O358" t="s">
        <v>2352</v>
      </c>
      <c r="P358" t="s">
        <v>753</v>
      </c>
      <c r="Q358">
        <v>0</v>
      </c>
      <c r="R358" t="s">
        <v>753</v>
      </c>
      <c r="S358">
        <v>0</v>
      </c>
      <c r="T358" t="s">
        <v>753</v>
      </c>
      <c r="U358" t="s">
        <v>760</v>
      </c>
      <c r="V358" t="s">
        <v>753</v>
      </c>
      <c r="W358" t="s">
        <v>760</v>
      </c>
      <c r="X358">
        <v>0</v>
      </c>
      <c r="Y358" t="s">
        <v>753</v>
      </c>
      <c r="Z358" t="s">
        <v>760</v>
      </c>
      <c r="AA358" t="s">
        <v>753</v>
      </c>
      <c r="AB358" t="s">
        <v>764</v>
      </c>
      <c r="AC358">
        <v>1.8387333333333331</v>
      </c>
      <c r="AD358">
        <v>21.478133333333332</v>
      </c>
      <c r="AE358">
        <v>4.9985666666666662</v>
      </c>
      <c r="AF358">
        <v>1150</v>
      </c>
      <c r="AG358">
        <v>0</v>
      </c>
      <c r="AH358">
        <v>0</v>
      </c>
      <c r="AI358">
        <v>0</v>
      </c>
      <c r="AJ358" t="s">
        <v>1076</v>
      </c>
      <c r="AK358">
        <v>1600006</v>
      </c>
      <c r="AL358">
        <v>16000071</v>
      </c>
      <c r="AM358">
        <v>16000016</v>
      </c>
      <c r="AN358">
        <v>473293</v>
      </c>
      <c r="AO358">
        <v>6261767</v>
      </c>
      <c r="AP358">
        <v>473094</v>
      </c>
      <c r="AQ358">
        <v>6261990</v>
      </c>
      <c r="AR358" t="s">
        <v>758</v>
      </c>
      <c r="AS358" t="s">
        <v>762</v>
      </c>
      <c r="AT358">
        <v>0.89915</v>
      </c>
      <c r="AU358" t="s">
        <v>755</v>
      </c>
      <c r="AV358">
        <v>0.16089999999999999</v>
      </c>
      <c r="AW358" t="s">
        <v>763</v>
      </c>
      <c r="AX358">
        <v>113.58256666666666</v>
      </c>
      <c r="AY358" t="s">
        <v>753</v>
      </c>
      <c r="AZ358" t="s">
        <v>764</v>
      </c>
      <c r="BA358" t="s">
        <v>753</v>
      </c>
      <c r="BB358" t="s">
        <v>753</v>
      </c>
      <c r="BC358" t="s">
        <v>753</v>
      </c>
      <c r="BD358" t="s">
        <v>753</v>
      </c>
    </row>
    <row r="359" spans="1:56" x14ac:dyDescent="0.25">
      <c r="A359" t="s">
        <v>392</v>
      </c>
      <c r="B359">
        <v>813</v>
      </c>
      <c r="C359">
        <v>2</v>
      </c>
      <c r="D359" t="s">
        <v>1577</v>
      </c>
      <c r="E359">
        <v>259</v>
      </c>
      <c r="F359">
        <v>37.700000000000003</v>
      </c>
      <c r="G359">
        <v>10</v>
      </c>
      <c r="H359">
        <v>3.81</v>
      </c>
      <c r="I359">
        <v>6.8</v>
      </c>
      <c r="J359" t="s">
        <v>753</v>
      </c>
      <c r="K359" t="s">
        <v>760</v>
      </c>
      <c r="L359" t="s">
        <v>760</v>
      </c>
      <c r="M359" t="s">
        <v>738</v>
      </c>
      <c r="N359" t="s">
        <v>787</v>
      </c>
      <c r="O359" t="s">
        <v>753</v>
      </c>
      <c r="P359" t="s">
        <v>753</v>
      </c>
      <c r="Q359" t="s">
        <v>762</v>
      </c>
      <c r="R359" t="s">
        <v>753</v>
      </c>
      <c r="S359" t="s">
        <v>762</v>
      </c>
      <c r="T359" t="s">
        <v>753</v>
      </c>
      <c r="U359" t="s">
        <v>762</v>
      </c>
      <c r="V359" t="s">
        <v>753</v>
      </c>
      <c r="W359" t="s">
        <v>762</v>
      </c>
      <c r="X359">
        <v>0</v>
      </c>
      <c r="Y359" t="s">
        <v>753</v>
      </c>
      <c r="Z359" t="s">
        <v>760</v>
      </c>
      <c r="AA359" t="s">
        <v>753</v>
      </c>
      <c r="AB359">
        <v>0</v>
      </c>
      <c r="AC359">
        <v>3.6377999999999999</v>
      </c>
      <c r="AD359">
        <v>30.92765</v>
      </c>
      <c r="AE359">
        <v>6.1899999999999997E-2</v>
      </c>
      <c r="AF359">
        <v>3150</v>
      </c>
      <c r="AG359">
        <v>0</v>
      </c>
      <c r="AH359">
        <v>0</v>
      </c>
      <c r="AI359">
        <v>0</v>
      </c>
      <c r="AJ359" t="s">
        <v>1590</v>
      </c>
      <c r="AK359">
        <v>5800004</v>
      </c>
      <c r="AL359">
        <v>58000059</v>
      </c>
      <c r="AM359">
        <v>58000027</v>
      </c>
      <c r="AN359">
        <v>688780</v>
      </c>
      <c r="AO359">
        <v>6153065</v>
      </c>
      <c r="AP359">
        <v>688780</v>
      </c>
      <c r="AQ359">
        <v>6153065</v>
      </c>
      <c r="AR359" t="s">
        <v>758</v>
      </c>
      <c r="AS359" t="s">
        <v>762</v>
      </c>
      <c r="AT359">
        <v>1.4592000000000001</v>
      </c>
      <c r="AU359" t="s">
        <v>763</v>
      </c>
      <c r="AV359">
        <v>0.111</v>
      </c>
      <c r="AW359" t="s">
        <v>763</v>
      </c>
      <c r="AX359">
        <v>126.0658</v>
      </c>
      <c r="AY359" t="s">
        <v>753</v>
      </c>
      <c r="AZ359" t="s">
        <v>790</v>
      </c>
      <c r="BA359" t="s">
        <v>753</v>
      </c>
      <c r="BB359" t="s">
        <v>753</v>
      </c>
      <c r="BC359" t="s">
        <v>753</v>
      </c>
      <c r="BD359" t="s">
        <v>753</v>
      </c>
    </row>
    <row r="360" spans="1:56" x14ac:dyDescent="0.25">
      <c r="A360" t="s">
        <v>170</v>
      </c>
      <c r="B360">
        <v>420</v>
      </c>
      <c r="C360">
        <v>1</v>
      </c>
      <c r="D360" t="s">
        <v>1204</v>
      </c>
      <c r="E360">
        <v>846</v>
      </c>
      <c r="F360">
        <v>7.7</v>
      </c>
      <c r="G360">
        <v>9</v>
      </c>
      <c r="H360">
        <v>0.48</v>
      </c>
      <c r="I360">
        <v>1.05</v>
      </c>
      <c r="J360" t="s">
        <v>753</v>
      </c>
      <c r="K360" t="s">
        <v>762</v>
      </c>
      <c r="L360" t="s">
        <v>762</v>
      </c>
      <c r="M360" t="s">
        <v>738</v>
      </c>
      <c r="N360" t="s">
        <v>753</v>
      </c>
      <c r="O360" t="s">
        <v>762</v>
      </c>
      <c r="P360" t="s">
        <v>753</v>
      </c>
      <c r="Q360" t="s">
        <v>760</v>
      </c>
      <c r="R360" t="s">
        <v>753</v>
      </c>
      <c r="S360" t="s">
        <v>762</v>
      </c>
      <c r="T360" t="s">
        <v>753</v>
      </c>
      <c r="U360" t="s">
        <v>753</v>
      </c>
      <c r="V360" t="s">
        <v>753</v>
      </c>
      <c r="W360" t="s">
        <v>753</v>
      </c>
      <c r="X360">
        <v>0</v>
      </c>
      <c r="Y360" t="s">
        <v>753</v>
      </c>
      <c r="Z360" t="s">
        <v>755</v>
      </c>
      <c r="AA360" t="s">
        <v>753</v>
      </c>
      <c r="AB360">
        <v>0</v>
      </c>
      <c r="AC360">
        <v>2.0994999999999999</v>
      </c>
      <c r="AD360">
        <v>18.8874</v>
      </c>
      <c r="AE360">
        <v>7.2550000000000003E-2</v>
      </c>
      <c r="AF360">
        <v>3150</v>
      </c>
      <c r="AG360">
        <v>223</v>
      </c>
      <c r="AH360">
        <v>223</v>
      </c>
      <c r="AI360">
        <v>0</v>
      </c>
      <c r="AJ360" t="s">
        <v>1211</v>
      </c>
      <c r="AK360">
        <v>1500014</v>
      </c>
      <c r="AL360">
        <v>15000153</v>
      </c>
      <c r="AM360">
        <v>15000007</v>
      </c>
      <c r="AN360">
        <v>561059</v>
      </c>
      <c r="AO360">
        <v>6273360</v>
      </c>
      <c r="AP360">
        <v>561059</v>
      </c>
      <c r="AQ360">
        <v>6273360</v>
      </c>
      <c r="AR360" t="s">
        <v>758</v>
      </c>
      <c r="AS360" t="s">
        <v>753</v>
      </c>
      <c r="AT360">
        <v>4.0229499999999998</v>
      </c>
      <c r="AU360" t="s">
        <v>763</v>
      </c>
      <c r="AV360">
        <v>5.1150000000000001E-2</v>
      </c>
      <c r="AW360" t="s">
        <v>755</v>
      </c>
      <c r="AX360">
        <v>175.59360000000001</v>
      </c>
      <c r="AY360" t="s">
        <v>753</v>
      </c>
      <c r="AZ360" t="s">
        <v>790</v>
      </c>
      <c r="BA360" t="s">
        <v>753</v>
      </c>
      <c r="BB360" t="s">
        <v>753</v>
      </c>
      <c r="BC360" t="s">
        <v>753</v>
      </c>
      <c r="BD360" t="s">
        <v>753</v>
      </c>
    </row>
    <row r="361" spans="1:56" x14ac:dyDescent="0.25">
      <c r="A361" t="s">
        <v>367</v>
      </c>
      <c r="B361">
        <v>762</v>
      </c>
      <c r="C361">
        <v>2</v>
      </c>
      <c r="D361" t="s">
        <v>1488</v>
      </c>
      <c r="E361">
        <v>217</v>
      </c>
      <c r="F361">
        <v>3.3</v>
      </c>
      <c r="G361">
        <v>13</v>
      </c>
      <c r="H361">
        <v>1.55</v>
      </c>
      <c r="I361">
        <v>3.4</v>
      </c>
      <c r="J361" t="s">
        <v>753</v>
      </c>
      <c r="K361" t="s">
        <v>787</v>
      </c>
      <c r="L361" t="s">
        <v>787</v>
      </c>
      <c r="M361" t="s">
        <v>738</v>
      </c>
      <c r="N361" t="s">
        <v>787</v>
      </c>
      <c r="O361" t="s">
        <v>2352</v>
      </c>
      <c r="P361" t="s">
        <v>753</v>
      </c>
      <c r="Q361" t="s">
        <v>762</v>
      </c>
      <c r="R361" t="s">
        <v>753</v>
      </c>
      <c r="S361" t="s">
        <v>762</v>
      </c>
      <c r="T361" t="s">
        <v>753</v>
      </c>
      <c r="U361">
        <v>0</v>
      </c>
      <c r="V361" t="s">
        <v>753</v>
      </c>
      <c r="W361" t="s">
        <v>787</v>
      </c>
      <c r="X361">
        <v>0</v>
      </c>
      <c r="Y361" t="s">
        <v>753</v>
      </c>
      <c r="Z361">
        <v>0</v>
      </c>
      <c r="AA361" t="s">
        <v>753</v>
      </c>
      <c r="AB361">
        <v>0</v>
      </c>
      <c r="AC361">
        <v>0.20180000000000001</v>
      </c>
      <c r="AD361">
        <v>303.05919999999998</v>
      </c>
      <c r="AE361" t="s">
        <v>1477</v>
      </c>
      <c r="AF361">
        <v>3160</v>
      </c>
      <c r="AG361">
        <v>130</v>
      </c>
      <c r="AH361">
        <v>114</v>
      </c>
      <c r="AI361">
        <v>0</v>
      </c>
      <c r="AJ361" t="s">
        <v>1557</v>
      </c>
      <c r="AK361">
        <v>4800015</v>
      </c>
      <c r="AL361">
        <v>48000238</v>
      </c>
      <c r="AM361">
        <v>48000031</v>
      </c>
      <c r="AN361">
        <v>721332</v>
      </c>
      <c r="AO361">
        <v>6217390</v>
      </c>
      <c r="AP361">
        <v>721332</v>
      </c>
      <c r="AQ361">
        <v>6217390</v>
      </c>
      <c r="AR361" t="s">
        <v>758</v>
      </c>
      <c r="AS361" t="s">
        <v>762</v>
      </c>
      <c r="AT361">
        <v>1.6812</v>
      </c>
      <c r="AU361" t="s">
        <v>753</v>
      </c>
      <c r="AV361">
        <v>9.0800000000000006E-2</v>
      </c>
      <c r="AW361" t="s">
        <v>755</v>
      </c>
      <c r="AX361">
        <v>80.276300000000006</v>
      </c>
      <c r="AY361" t="s">
        <v>753</v>
      </c>
      <c r="AZ361">
        <v>0</v>
      </c>
      <c r="BA361" t="s">
        <v>753</v>
      </c>
      <c r="BB361" t="s">
        <v>753</v>
      </c>
      <c r="BC361" t="s">
        <v>753</v>
      </c>
      <c r="BD361" t="s">
        <v>753</v>
      </c>
    </row>
    <row r="362" spans="1:56" x14ac:dyDescent="0.25">
      <c r="A362" t="s">
        <v>123</v>
      </c>
      <c r="B362">
        <v>310</v>
      </c>
      <c r="C362">
        <v>1</v>
      </c>
      <c r="D362" t="s">
        <v>998</v>
      </c>
      <c r="E362">
        <v>791</v>
      </c>
      <c r="F362">
        <v>128.9</v>
      </c>
      <c r="G362">
        <v>9</v>
      </c>
      <c r="H362">
        <v>1.66</v>
      </c>
      <c r="I362">
        <v>2.8</v>
      </c>
      <c r="J362" t="s">
        <v>753</v>
      </c>
      <c r="K362" t="s">
        <v>787</v>
      </c>
      <c r="L362" t="s">
        <v>787</v>
      </c>
      <c r="M362" t="s">
        <v>738</v>
      </c>
      <c r="N362" t="s">
        <v>760</v>
      </c>
      <c r="O362" t="s">
        <v>753</v>
      </c>
      <c r="P362" t="s">
        <v>753</v>
      </c>
      <c r="Q362" t="s">
        <v>762</v>
      </c>
      <c r="R362" t="s">
        <v>753</v>
      </c>
      <c r="S362" t="s">
        <v>762</v>
      </c>
      <c r="T362" t="s">
        <v>753</v>
      </c>
      <c r="U362" t="s">
        <v>760</v>
      </c>
      <c r="V362" t="s">
        <v>753</v>
      </c>
      <c r="W362" t="s">
        <v>760</v>
      </c>
      <c r="X362">
        <v>0</v>
      </c>
      <c r="Y362" t="s">
        <v>753</v>
      </c>
      <c r="Z362" t="s">
        <v>787</v>
      </c>
      <c r="AA362" t="s">
        <v>753</v>
      </c>
      <c r="AB362" t="s">
        <v>764</v>
      </c>
      <c r="AC362">
        <v>1.8164</v>
      </c>
      <c r="AD362">
        <v>24.256599999999999</v>
      </c>
      <c r="AE362">
        <v>0.1</v>
      </c>
      <c r="AF362">
        <v>3150</v>
      </c>
      <c r="AG362">
        <v>30</v>
      </c>
      <c r="AH362">
        <v>30</v>
      </c>
      <c r="AI362">
        <v>0</v>
      </c>
      <c r="AJ362" t="s">
        <v>1077</v>
      </c>
      <c r="AK362">
        <v>1800014</v>
      </c>
      <c r="AL362">
        <v>18000212</v>
      </c>
      <c r="AM362">
        <v>18000017</v>
      </c>
      <c r="AN362">
        <v>539809</v>
      </c>
      <c r="AO362">
        <v>6272673</v>
      </c>
      <c r="AP362">
        <v>539809</v>
      </c>
      <c r="AQ362">
        <v>6272673</v>
      </c>
      <c r="AR362" t="s">
        <v>758</v>
      </c>
      <c r="AS362" t="s">
        <v>762</v>
      </c>
      <c r="AT362">
        <v>2.0148000000000001</v>
      </c>
      <c r="AU362" t="s">
        <v>763</v>
      </c>
      <c r="AV362">
        <v>0.1048</v>
      </c>
      <c r="AW362" t="s">
        <v>763</v>
      </c>
      <c r="AX362">
        <v>120.54640000000001</v>
      </c>
      <c r="AY362" t="s">
        <v>753</v>
      </c>
      <c r="AZ362" t="s">
        <v>764</v>
      </c>
      <c r="BA362" t="s">
        <v>753</v>
      </c>
      <c r="BB362" t="s">
        <v>753</v>
      </c>
      <c r="BC362" t="s">
        <v>753</v>
      </c>
      <c r="BD362" t="s">
        <v>753</v>
      </c>
    </row>
    <row r="363" spans="1:56" x14ac:dyDescent="0.25">
      <c r="A363" t="s">
        <v>89</v>
      </c>
      <c r="B363">
        <v>227</v>
      </c>
      <c r="C363">
        <v>1</v>
      </c>
      <c r="D363" t="s">
        <v>917</v>
      </c>
      <c r="E363">
        <v>482</v>
      </c>
      <c r="F363">
        <v>4.3</v>
      </c>
      <c r="G363">
        <v>15</v>
      </c>
      <c r="H363">
        <v>0.33</v>
      </c>
      <c r="I363">
        <v>0.65</v>
      </c>
      <c r="J363" t="s">
        <v>753</v>
      </c>
      <c r="K363" t="s">
        <v>762</v>
      </c>
      <c r="L363" t="s">
        <v>762</v>
      </c>
      <c r="M363" t="s">
        <v>738</v>
      </c>
      <c r="N363" t="s">
        <v>762</v>
      </c>
      <c r="O363" t="s">
        <v>2352</v>
      </c>
      <c r="P363" t="s">
        <v>753</v>
      </c>
      <c r="Q363">
        <v>0</v>
      </c>
      <c r="R363" t="s">
        <v>753</v>
      </c>
      <c r="S363">
        <v>0</v>
      </c>
      <c r="T363" t="s">
        <v>753</v>
      </c>
      <c r="U363">
        <v>0</v>
      </c>
      <c r="V363" t="s">
        <v>753</v>
      </c>
      <c r="W363" t="s">
        <v>762</v>
      </c>
      <c r="X363">
        <v>0</v>
      </c>
      <c r="Y363" t="s">
        <v>753</v>
      </c>
      <c r="Z363">
        <v>0</v>
      </c>
      <c r="AA363" t="s">
        <v>753</v>
      </c>
      <c r="AB363">
        <v>0</v>
      </c>
      <c r="AC363">
        <v>5.3559000000000001</v>
      </c>
      <c r="AD363">
        <v>93.6678</v>
      </c>
      <c r="AE363">
        <v>6.4747000000000003</v>
      </c>
      <c r="AF363">
        <v>1150</v>
      </c>
      <c r="AG363">
        <v>127</v>
      </c>
      <c r="AH363">
        <v>111</v>
      </c>
      <c r="AI363">
        <v>72</v>
      </c>
      <c r="AJ363" t="s">
        <v>982</v>
      </c>
      <c r="AK363">
        <v>4700010</v>
      </c>
      <c r="AL363">
        <v>47000314</v>
      </c>
      <c r="AM363">
        <v>47000013</v>
      </c>
      <c r="AN363">
        <v>608090</v>
      </c>
      <c r="AO363">
        <v>6069470</v>
      </c>
      <c r="AP363">
        <v>608092</v>
      </c>
      <c r="AQ363">
        <v>6069453</v>
      </c>
      <c r="AR363" t="s">
        <v>758</v>
      </c>
      <c r="AS363" t="s">
        <v>753</v>
      </c>
      <c r="AT363">
        <v>2.3052999999999999</v>
      </c>
      <c r="AU363" t="s">
        <v>763</v>
      </c>
      <c r="AV363">
        <v>0.30259999999999998</v>
      </c>
      <c r="AW363" t="s">
        <v>763</v>
      </c>
      <c r="AX363">
        <v>80.108500000000006</v>
      </c>
      <c r="AY363" t="s">
        <v>753</v>
      </c>
      <c r="AZ363">
        <v>0</v>
      </c>
      <c r="BA363" t="s">
        <v>753</v>
      </c>
      <c r="BB363" t="s">
        <v>753</v>
      </c>
      <c r="BC363" t="s">
        <v>753</v>
      </c>
      <c r="BD363" t="s">
        <v>753</v>
      </c>
    </row>
    <row r="364" spans="1:56" x14ac:dyDescent="0.25">
      <c r="A364" t="s">
        <v>124</v>
      </c>
      <c r="B364">
        <v>311</v>
      </c>
      <c r="C364">
        <v>1</v>
      </c>
      <c r="D364" t="s">
        <v>998</v>
      </c>
      <c r="E364">
        <v>810</v>
      </c>
      <c r="F364">
        <v>6.6</v>
      </c>
      <c r="G364">
        <v>9</v>
      </c>
      <c r="H364">
        <v>0.77</v>
      </c>
      <c r="I364">
        <v>1.9</v>
      </c>
      <c r="J364" t="s">
        <v>753</v>
      </c>
      <c r="K364" t="s">
        <v>787</v>
      </c>
      <c r="L364" t="s">
        <v>787</v>
      </c>
      <c r="M364" t="s">
        <v>738</v>
      </c>
      <c r="N364" t="s">
        <v>787</v>
      </c>
      <c r="O364" t="s">
        <v>760</v>
      </c>
      <c r="P364" t="s">
        <v>753</v>
      </c>
      <c r="Q364" t="s">
        <v>753</v>
      </c>
      <c r="R364" t="s">
        <v>753</v>
      </c>
      <c r="S364" t="s">
        <v>762</v>
      </c>
      <c r="T364" t="s">
        <v>753</v>
      </c>
      <c r="U364" t="s">
        <v>762</v>
      </c>
      <c r="V364" t="s">
        <v>753</v>
      </c>
      <c r="W364" t="s">
        <v>762</v>
      </c>
      <c r="X364" t="s">
        <v>1477</v>
      </c>
      <c r="Y364" t="s">
        <v>753</v>
      </c>
      <c r="Z364" t="s">
        <v>787</v>
      </c>
      <c r="AA364" t="s">
        <v>753</v>
      </c>
      <c r="AB364">
        <v>0</v>
      </c>
      <c r="AC364">
        <v>1.9214</v>
      </c>
      <c r="AD364">
        <v>35.032899999999998</v>
      </c>
      <c r="AE364">
        <v>7.9000000000000001E-2</v>
      </c>
      <c r="AF364">
        <v>3100</v>
      </c>
      <c r="AG364">
        <v>0</v>
      </c>
      <c r="AH364">
        <v>0</v>
      </c>
      <c r="AI364">
        <v>0</v>
      </c>
      <c r="AJ364" t="s">
        <v>1078</v>
      </c>
      <c r="AK364">
        <v>600053</v>
      </c>
      <c r="AL364">
        <v>6000109</v>
      </c>
      <c r="AM364">
        <v>6000108</v>
      </c>
      <c r="AN364">
        <v>569930</v>
      </c>
      <c r="AO364">
        <v>6341884</v>
      </c>
      <c r="AP364">
        <v>570222</v>
      </c>
      <c r="AQ364">
        <v>6341799</v>
      </c>
      <c r="AR364" t="s">
        <v>758</v>
      </c>
      <c r="AS364" t="s">
        <v>755</v>
      </c>
      <c r="AT364">
        <v>2.2421000000000002</v>
      </c>
      <c r="AU364" t="s">
        <v>763</v>
      </c>
      <c r="AV364">
        <v>0.14760000000000001</v>
      </c>
      <c r="AW364" t="s">
        <v>763</v>
      </c>
      <c r="AX364">
        <v>133.16059999999999</v>
      </c>
      <c r="AY364" t="s">
        <v>753</v>
      </c>
      <c r="AZ364" t="s">
        <v>790</v>
      </c>
      <c r="BA364" t="s">
        <v>753</v>
      </c>
      <c r="BB364" t="s">
        <v>753</v>
      </c>
      <c r="BC364" t="s">
        <v>753</v>
      </c>
      <c r="BD364" t="s">
        <v>753</v>
      </c>
    </row>
    <row r="365" spans="1:56" x14ac:dyDescent="0.25">
      <c r="A365" t="s">
        <v>1079</v>
      </c>
      <c r="B365">
        <v>312</v>
      </c>
      <c r="C365">
        <v>1</v>
      </c>
      <c r="D365" t="s">
        <v>998</v>
      </c>
      <c r="E365">
        <v>851</v>
      </c>
      <c r="F365">
        <v>6.7</v>
      </c>
      <c r="G365">
        <v>11</v>
      </c>
      <c r="H365">
        <v>2.91</v>
      </c>
      <c r="I365">
        <v>6.5</v>
      </c>
      <c r="J365" t="s">
        <v>753</v>
      </c>
      <c r="K365" t="s">
        <v>762</v>
      </c>
      <c r="L365" t="s">
        <v>762</v>
      </c>
      <c r="M365" t="s">
        <v>738</v>
      </c>
      <c r="N365" t="s">
        <v>762</v>
      </c>
      <c r="O365" t="s">
        <v>2352</v>
      </c>
      <c r="P365" t="s">
        <v>753</v>
      </c>
      <c r="Q365">
        <v>0</v>
      </c>
      <c r="R365" t="s">
        <v>753</v>
      </c>
      <c r="S365">
        <v>0</v>
      </c>
      <c r="T365" t="s">
        <v>753</v>
      </c>
      <c r="U365">
        <v>0</v>
      </c>
      <c r="V365" t="s">
        <v>753</v>
      </c>
      <c r="W365" t="s">
        <v>762</v>
      </c>
      <c r="X365">
        <v>0</v>
      </c>
      <c r="Y365" t="s">
        <v>753</v>
      </c>
      <c r="Z365">
        <v>0</v>
      </c>
      <c r="AA365" t="s">
        <v>753</v>
      </c>
      <c r="AB365">
        <v>0</v>
      </c>
      <c r="AC365">
        <v>3.7687999999999997</v>
      </c>
      <c r="AD365">
        <v>13.489566666666667</v>
      </c>
      <c r="AE365">
        <v>1.4858333333333331</v>
      </c>
      <c r="AF365">
        <v>1150</v>
      </c>
      <c r="AG365">
        <v>0</v>
      </c>
      <c r="AH365">
        <v>0</v>
      </c>
      <c r="AI365">
        <v>0</v>
      </c>
      <c r="AJ365" t="s">
        <v>1080</v>
      </c>
      <c r="AK365">
        <v>1000084</v>
      </c>
      <c r="AL365">
        <v>10000161</v>
      </c>
      <c r="AM365">
        <v>10000160</v>
      </c>
      <c r="AN365">
        <v>552329</v>
      </c>
      <c r="AO365">
        <v>6322816</v>
      </c>
      <c r="AP365">
        <v>552329</v>
      </c>
      <c r="AQ365">
        <v>6322816</v>
      </c>
      <c r="AR365" t="s">
        <v>758</v>
      </c>
      <c r="AS365" t="s">
        <v>762</v>
      </c>
      <c r="AT365">
        <v>1.2207999999999999</v>
      </c>
      <c r="AU365" t="s">
        <v>753</v>
      </c>
      <c r="AV365">
        <v>6.8199999999999997E-2</v>
      </c>
      <c r="AW365" t="s">
        <v>753</v>
      </c>
      <c r="AX365">
        <v>112.83996666666667</v>
      </c>
      <c r="AY365" t="s">
        <v>753</v>
      </c>
      <c r="AZ365" t="s">
        <v>764</v>
      </c>
      <c r="BA365" t="s">
        <v>753</v>
      </c>
      <c r="BB365" t="s">
        <v>753</v>
      </c>
      <c r="BC365" t="s">
        <v>753</v>
      </c>
      <c r="BD365" t="s">
        <v>753</v>
      </c>
    </row>
    <row r="366" spans="1:56" x14ac:dyDescent="0.25">
      <c r="A366" t="s">
        <v>1934</v>
      </c>
      <c r="B366">
        <v>2407</v>
      </c>
      <c r="C366">
        <v>2</v>
      </c>
      <c r="D366" t="s">
        <v>1577</v>
      </c>
      <c r="E366">
        <v>185</v>
      </c>
      <c r="F366">
        <v>22.8</v>
      </c>
      <c r="G366">
        <v>17</v>
      </c>
      <c r="H366" t="s">
        <v>1477</v>
      </c>
      <c r="I366" t="s">
        <v>1477</v>
      </c>
      <c r="J366" t="s">
        <v>753</v>
      </c>
      <c r="K366" t="s">
        <v>1477</v>
      </c>
      <c r="L366" t="s">
        <v>1477</v>
      </c>
      <c r="M366">
        <v>0</v>
      </c>
      <c r="N366">
        <v>0</v>
      </c>
      <c r="O366" t="s">
        <v>2352</v>
      </c>
      <c r="P366" t="s">
        <v>753</v>
      </c>
      <c r="Q366">
        <v>0</v>
      </c>
      <c r="R366" t="s">
        <v>753</v>
      </c>
      <c r="S366">
        <v>0</v>
      </c>
      <c r="T366" t="s">
        <v>753</v>
      </c>
      <c r="U366">
        <v>0</v>
      </c>
      <c r="V366" t="s">
        <v>753</v>
      </c>
      <c r="W366">
        <v>0</v>
      </c>
      <c r="X366">
        <v>0</v>
      </c>
      <c r="Y366" t="s">
        <v>753</v>
      </c>
      <c r="Z366">
        <v>0</v>
      </c>
      <c r="AA366" t="s">
        <v>753</v>
      </c>
      <c r="AB366">
        <v>0</v>
      </c>
      <c r="AC366" t="s">
        <v>1477</v>
      </c>
      <c r="AD366" t="s">
        <v>1477</v>
      </c>
      <c r="AE366" t="s">
        <v>1477</v>
      </c>
      <c r="AF366">
        <v>1150</v>
      </c>
      <c r="AG366">
        <v>143</v>
      </c>
      <c r="AH366">
        <v>127</v>
      </c>
      <c r="AI366">
        <v>111</v>
      </c>
      <c r="AJ366" t="s">
        <v>1935</v>
      </c>
      <c r="AK366">
        <v>5300167</v>
      </c>
      <c r="AL366" t="s">
        <v>1138</v>
      </c>
      <c r="AM366">
        <v>53000576</v>
      </c>
      <c r="AN366">
        <v>99</v>
      </c>
      <c r="AO366">
        <v>99</v>
      </c>
      <c r="AP366">
        <v>99</v>
      </c>
      <c r="AQ366">
        <v>99</v>
      </c>
      <c r="AR366" t="s">
        <v>758</v>
      </c>
      <c r="AS366">
        <v>0</v>
      </c>
      <c r="AT366" t="s">
        <v>1477</v>
      </c>
      <c r="AU366">
        <v>0</v>
      </c>
      <c r="AV366" t="s">
        <v>1477</v>
      </c>
      <c r="AW366">
        <v>0</v>
      </c>
      <c r="AX366" t="s">
        <v>1477</v>
      </c>
      <c r="AY366">
        <v>0</v>
      </c>
      <c r="AZ366">
        <v>0</v>
      </c>
      <c r="BA366" t="s">
        <v>753</v>
      </c>
      <c r="BB366" t="s">
        <v>753</v>
      </c>
      <c r="BC366" t="s">
        <v>753</v>
      </c>
      <c r="BD366" t="s">
        <v>753</v>
      </c>
    </row>
    <row r="367" spans="1:56" x14ac:dyDescent="0.25">
      <c r="A367" t="s">
        <v>1591</v>
      </c>
      <c r="B367">
        <v>814</v>
      </c>
      <c r="C367">
        <v>2</v>
      </c>
      <c r="D367" t="s">
        <v>1577</v>
      </c>
      <c r="E367">
        <v>185</v>
      </c>
      <c r="F367">
        <v>78.8</v>
      </c>
      <c r="G367">
        <v>11</v>
      </c>
      <c r="H367">
        <v>0.26</v>
      </c>
      <c r="I367">
        <v>1.9</v>
      </c>
      <c r="J367" t="s">
        <v>753</v>
      </c>
      <c r="K367" t="s">
        <v>753</v>
      </c>
      <c r="L367" t="s">
        <v>753</v>
      </c>
      <c r="M367" t="s">
        <v>754</v>
      </c>
      <c r="N367" t="s">
        <v>753</v>
      </c>
      <c r="O367" t="s">
        <v>2352</v>
      </c>
      <c r="P367" t="s">
        <v>753</v>
      </c>
      <c r="Q367">
        <v>0</v>
      </c>
      <c r="R367" t="s">
        <v>753</v>
      </c>
      <c r="S367">
        <v>0</v>
      </c>
      <c r="T367" t="s">
        <v>753</v>
      </c>
      <c r="U367">
        <v>0</v>
      </c>
      <c r="V367" t="s">
        <v>753</v>
      </c>
      <c r="W367" t="s">
        <v>753</v>
      </c>
      <c r="X367">
        <v>0</v>
      </c>
      <c r="Y367" t="s">
        <v>753</v>
      </c>
      <c r="Z367">
        <v>0</v>
      </c>
      <c r="AA367" t="s">
        <v>753</v>
      </c>
      <c r="AB367">
        <v>0</v>
      </c>
      <c r="AC367">
        <v>3.4967000000000001</v>
      </c>
      <c r="AD367">
        <v>49.371699999999997</v>
      </c>
      <c r="AE367">
        <v>3.6657999999999999</v>
      </c>
      <c r="AF367">
        <v>1150</v>
      </c>
      <c r="AG367">
        <v>143</v>
      </c>
      <c r="AH367">
        <v>127</v>
      </c>
      <c r="AI367">
        <v>111</v>
      </c>
      <c r="AJ367" t="s">
        <v>1592</v>
      </c>
      <c r="AK367">
        <v>5300055</v>
      </c>
      <c r="AL367">
        <v>53000405</v>
      </c>
      <c r="AM367">
        <v>53000107</v>
      </c>
      <c r="AN367">
        <v>723046</v>
      </c>
      <c r="AO367">
        <v>6164404</v>
      </c>
      <c r="AP367">
        <v>723046</v>
      </c>
      <c r="AQ367">
        <v>6164404</v>
      </c>
      <c r="AR367" t="s">
        <v>758</v>
      </c>
      <c r="AS367" t="s">
        <v>753</v>
      </c>
      <c r="AT367">
        <v>1.7612000000000001</v>
      </c>
      <c r="AU367" t="s">
        <v>763</v>
      </c>
      <c r="AV367">
        <v>8.2799999999999999E-2</v>
      </c>
      <c r="AW367" t="s">
        <v>753</v>
      </c>
      <c r="AX367">
        <v>113.9276</v>
      </c>
      <c r="AY367" t="s">
        <v>753</v>
      </c>
      <c r="AZ367">
        <v>0</v>
      </c>
      <c r="BA367" t="s">
        <v>753</v>
      </c>
      <c r="BB367" t="s">
        <v>753</v>
      </c>
      <c r="BC367" t="s">
        <v>753</v>
      </c>
      <c r="BD367" t="s">
        <v>753</v>
      </c>
    </row>
    <row r="368" spans="1:56" x14ac:dyDescent="0.25">
      <c r="A368" t="s">
        <v>1698</v>
      </c>
      <c r="B368">
        <v>962</v>
      </c>
      <c r="C368">
        <v>4</v>
      </c>
      <c r="D368" t="s">
        <v>1692</v>
      </c>
      <c r="E368">
        <v>550</v>
      </c>
      <c r="F368">
        <v>13.4</v>
      </c>
      <c r="G368">
        <v>9</v>
      </c>
      <c r="H368">
        <v>0.97</v>
      </c>
      <c r="I368">
        <v>2.2999999999999998</v>
      </c>
      <c r="J368" t="s">
        <v>753</v>
      </c>
      <c r="K368" t="s">
        <v>787</v>
      </c>
      <c r="L368" t="s">
        <v>787</v>
      </c>
      <c r="M368" t="s">
        <v>738</v>
      </c>
      <c r="N368" t="s">
        <v>787</v>
      </c>
      <c r="O368" t="s">
        <v>2352</v>
      </c>
      <c r="P368" t="s">
        <v>753</v>
      </c>
      <c r="Q368" t="s">
        <v>753</v>
      </c>
      <c r="R368" t="s">
        <v>753</v>
      </c>
      <c r="S368" t="s">
        <v>753</v>
      </c>
      <c r="T368" t="s">
        <v>753</v>
      </c>
      <c r="U368">
        <v>0</v>
      </c>
      <c r="V368" t="s">
        <v>753</v>
      </c>
      <c r="W368" t="s">
        <v>787</v>
      </c>
      <c r="X368">
        <v>0</v>
      </c>
      <c r="Y368" t="s">
        <v>753</v>
      </c>
      <c r="Z368">
        <v>0</v>
      </c>
      <c r="AA368" t="s">
        <v>753</v>
      </c>
      <c r="AB368">
        <v>0</v>
      </c>
      <c r="AC368">
        <v>4.4530000000000003</v>
      </c>
      <c r="AD368">
        <v>57.726999999999997</v>
      </c>
      <c r="AE368">
        <v>0.3896</v>
      </c>
      <c r="AF368">
        <v>3150</v>
      </c>
      <c r="AG368">
        <v>89</v>
      </c>
      <c r="AH368">
        <v>78</v>
      </c>
      <c r="AI368">
        <v>60</v>
      </c>
      <c r="AJ368" t="s">
        <v>1699</v>
      </c>
      <c r="AK368">
        <v>4200191</v>
      </c>
      <c r="AL368">
        <v>42000893</v>
      </c>
      <c r="AM368">
        <v>42000892</v>
      </c>
      <c r="AN368">
        <v>478560</v>
      </c>
      <c r="AO368">
        <v>6086860</v>
      </c>
      <c r="AP368">
        <v>478560</v>
      </c>
      <c r="AQ368">
        <v>6086860</v>
      </c>
      <c r="AR368" t="s">
        <v>758</v>
      </c>
      <c r="AS368" t="s">
        <v>762</v>
      </c>
      <c r="AT368">
        <v>3.6183999999999998</v>
      </c>
      <c r="AU368" t="s">
        <v>763</v>
      </c>
      <c r="AV368">
        <v>0.99580000000000002</v>
      </c>
      <c r="AW368" t="s">
        <v>763</v>
      </c>
      <c r="AX368">
        <v>98.424300000000002</v>
      </c>
      <c r="AY368" t="s">
        <v>753</v>
      </c>
      <c r="AZ368">
        <v>0</v>
      </c>
      <c r="BA368" t="s">
        <v>753</v>
      </c>
      <c r="BB368" t="s">
        <v>753</v>
      </c>
      <c r="BC368" t="s">
        <v>753</v>
      </c>
      <c r="BD368" t="s">
        <v>753</v>
      </c>
    </row>
    <row r="369" spans="1:56" x14ac:dyDescent="0.25">
      <c r="A369" t="s">
        <v>830</v>
      </c>
      <c r="B369">
        <v>54</v>
      </c>
      <c r="C369">
        <v>1</v>
      </c>
      <c r="D369" t="s">
        <v>801</v>
      </c>
      <c r="E369">
        <v>561</v>
      </c>
      <c r="F369">
        <v>15</v>
      </c>
      <c r="G369">
        <v>9</v>
      </c>
      <c r="H369">
        <v>0.64</v>
      </c>
      <c r="I369">
        <v>1.2</v>
      </c>
      <c r="J369" t="s">
        <v>753</v>
      </c>
      <c r="K369" t="s">
        <v>787</v>
      </c>
      <c r="L369" t="s">
        <v>787</v>
      </c>
      <c r="M369" t="s">
        <v>738</v>
      </c>
      <c r="N369" t="s">
        <v>787</v>
      </c>
      <c r="O369" t="s">
        <v>2352</v>
      </c>
      <c r="P369" t="s">
        <v>753</v>
      </c>
      <c r="Q369" t="s">
        <v>760</v>
      </c>
      <c r="R369" t="s">
        <v>753</v>
      </c>
      <c r="S369" t="s">
        <v>760</v>
      </c>
      <c r="T369" t="s">
        <v>753</v>
      </c>
      <c r="U369">
        <v>0</v>
      </c>
      <c r="V369" t="s">
        <v>753</v>
      </c>
      <c r="W369" t="s">
        <v>787</v>
      </c>
      <c r="X369">
        <v>0</v>
      </c>
      <c r="Y369" t="s">
        <v>753</v>
      </c>
      <c r="Z369">
        <v>0</v>
      </c>
      <c r="AA369" t="s">
        <v>753</v>
      </c>
      <c r="AB369">
        <v>0</v>
      </c>
      <c r="AC369">
        <v>1.0057</v>
      </c>
      <c r="AD369">
        <v>37.585500000000003</v>
      </c>
      <c r="AE369">
        <v>0.2</v>
      </c>
      <c r="AF369">
        <v>0</v>
      </c>
      <c r="AG369">
        <v>89</v>
      </c>
      <c r="AH369">
        <v>0</v>
      </c>
      <c r="AI369">
        <v>51</v>
      </c>
      <c r="AJ369" t="s">
        <v>831</v>
      </c>
      <c r="AK369">
        <v>3800048</v>
      </c>
      <c r="AL369">
        <v>38000286</v>
      </c>
      <c r="AM369">
        <v>38000084</v>
      </c>
      <c r="AN369">
        <v>479351</v>
      </c>
      <c r="AO369">
        <v>6130617</v>
      </c>
      <c r="AP369">
        <v>479351</v>
      </c>
      <c r="AQ369">
        <v>6130617</v>
      </c>
      <c r="AR369" t="s">
        <v>758</v>
      </c>
      <c r="AS369" t="s">
        <v>762</v>
      </c>
      <c r="AT369">
        <v>1.0717000000000001</v>
      </c>
      <c r="AU369" t="s">
        <v>753</v>
      </c>
      <c r="AV369">
        <v>0.37580000000000002</v>
      </c>
      <c r="AW369" t="s">
        <v>763</v>
      </c>
      <c r="AX369">
        <v>98.843900000000005</v>
      </c>
      <c r="AY369" t="s">
        <v>753</v>
      </c>
      <c r="AZ369" t="s">
        <v>790</v>
      </c>
      <c r="BA369" t="s">
        <v>753</v>
      </c>
      <c r="BB369" t="s">
        <v>753</v>
      </c>
      <c r="BC369" t="s">
        <v>753</v>
      </c>
      <c r="BD369" t="s">
        <v>753</v>
      </c>
    </row>
    <row r="370" spans="1:56" x14ac:dyDescent="0.25">
      <c r="A370" t="s">
        <v>832</v>
      </c>
      <c r="B370">
        <v>56</v>
      </c>
      <c r="C370">
        <v>1</v>
      </c>
      <c r="D370" t="s">
        <v>801</v>
      </c>
      <c r="E370">
        <v>561</v>
      </c>
      <c r="F370">
        <v>9.1</v>
      </c>
      <c r="G370">
        <v>9</v>
      </c>
      <c r="H370">
        <v>0.3</v>
      </c>
      <c r="I370">
        <v>0.6</v>
      </c>
      <c r="J370" t="s">
        <v>753</v>
      </c>
      <c r="K370" t="s">
        <v>760</v>
      </c>
      <c r="L370" t="s">
        <v>760</v>
      </c>
      <c r="M370" t="s">
        <v>738</v>
      </c>
      <c r="N370" t="s">
        <v>760</v>
      </c>
      <c r="O370" t="s">
        <v>2352</v>
      </c>
      <c r="P370" t="s">
        <v>753</v>
      </c>
      <c r="Q370" t="s">
        <v>755</v>
      </c>
      <c r="R370" t="s">
        <v>753</v>
      </c>
      <c r="S370" t="s">
        <v>755</v>
      </c>
      <c r="T370" t="s">
        <v>753</v>
      </c>
      <c r="U370">
        <v>0</v>
      </c>
      <c r="V370" t="s">
        <v>753</v>
      </c>
      <c r="W370" t="s">
        <v>760</v>
      </c>
      <c r="X370">
        <v>0</v>
      </c>
      <c r="Y370" t="s">
        <v>753</v>
      </c>
      <c r="Z370">
        <v>0</v>
      </c>
      <c r="AA370" t="s">
        <v>753</v>
      </c>
      <c r="AB370">
        <v>0</v>
      </c>
      <c r="AC370">
        <v>0.80779999999999996</v>
      </c>
      <c r="AD370">
        <v>46.795999999999999</v>
      </c>
      <c r="AE370">
        <v>0.2359</v>
      </c>
      <c r="AF370">
        <v>3130</v>
      </c>
      <c r="AG370">
        <v>89</v>
      </c>
      <c r="AH370">
        <v>0</v>
      </c>
      <c r="AI370">
        <v>51</v>
      </c>
      <c r="AJ370" t="s">
        <v>833</v>
      </c>
      <c r="AK370">
        <v>3800047</v>
      </c>
      <c r="AL370">
        <v>38000285</v>
      </c>
      <c r="AM370">
        <v>38000083</v>
      </c>
      <c r="AN370">
        <v>479669</v>
      </c>
      <c r="AO370">
        <v>6133037</v>
      </c>
      <c r="AP370">
        <v>479669</v>
      </c>
      <c r="AQ370">
        <v>6133037</v>
      </c>
      <c r="AR370" t="s">
        <v>758</v>
      </c>
      <c r="AS370" t="s">
        <v>762</v>
      </c>
      <c r="AT370">
        <v>1.1175999999999999</v>
      </c>
      <c r="AU370" t="s">
        <v>753</v>
      </c>
      <c r="AV370">
        <v>0.21759999999999999</v>
      </c>
      <c r="AW370" t="s">
        <v>763</v>
      </c>
      <c r="AX370">
        <v>95.431600000000003</v>
      </c>
      <c r="AY370" t="s">
        <v>753</v>
      </c>
      <c r="AZ370">
        <v>0</v>
      </c>
      <c r="BA370" t="s">
        <v>753</v>
      </c>
      <c r="BB370" t="s">
        <v>753</v>
      </c>
      <c r="BC370" t="s">
        <v>753</v>
      </c>
      <c r="BD370" t="s">
        <v>753</v>
      </c>
    </row>
    <row r="371" spans="1:56" x14ac:dyDescent="0.25">
      <c r="A371" t="s">
        <v>2113</v>
      </c>
      <c r="B371">
        <v>11502</v>
      </c>
      <c r="C371">
        <v>1</v>
      </c>
      <c r="D371" t="s">
        <v>979</v>
      </c>
      <c r="E371">
        <v>482</v>
      </c>
      <c r="F371">
        <v>5.2</v>
      </c>
      <c r="G371">
        <v>17</v>
      </c>
      <c r="H371" t="s">
        <v>1477</v>
      </c>
      <c r="I371" t="s">
        <v>1477</v>
      </c>
      <c r="J371" t="s">
        <v>753</v>
      </c>
      <c r="K371" t="s">
        <v>1477</v>
      </c>
      <c r="L371" t="s">
        <v>1477</v>
      </c>
      <c r="M371">
        <v>0</v>
      </c>
      <c r="N371">
        <v>0</v>
      </c>
      <c r="O371" t="s">
        <v>2352</v>
      </c>
      <c r="P371" t="s">
        <v>753</v>
      </c>
      <c r="Q371">
        <v>0</v>
      </c>
      <c r="R371" t="s">
        <v>753</v>
      </c>
      <c r="S371">
        <v>0</v>
      </c>
      <c r="T371" t="s">
        <v>753</v>
      </c>
      <c r="U371">
        <v>0</v>
      </c>
      <c r="V371" t="s">
        <v>753</v>
      </c>
      <c r="W371">
        <v>0</v>
      </c>
      <c r="X371">
        <v>0</v>
      </c>
      <c r="Y371" t="s">
        <v>753</v>
      </c>
      <c r="Z371">
        <v>0</v>
      </c>
      <c r="AA371" t="s">
        <v>753</v>
      </c>
      <c r="AB371">
        <v>0</v>
      </c>
      <c r="AC371" t="s">
        <v>1477</v>
      </c>
      <c r="AD371" t="s">
        <v>1477</v>
      </c>
      <c r="AE371" t="s">
        <v>1477</v>
      </c>
      <c r="AF371">
        <v>0</v>
      </c>
      <c r="AG371">
        <v>127</v>
      </c>
      <c r="AH371">
        <v>111</v>
      </c>
      <c r="AI371">
        <v>71</v>
      </c>
      <c r="AJ371" t="s">
        <v>1138</v>
      </c>
      <c r="AK371" t="s">
        <v>1138</v>
      </c>
      <c r="AL371" t="s">
        <v>1138</v>
      </c>
      <c r="AM371" t="s">
        <v>1138</v>
      </c>
      <c r="AN371">
        <v>99</v>
      </c>
      <c r="AO371">
        <v>99</v>
      </c>
      <c r="AP371">
        <v>99</v>
      </c>
      <c r="AQ371">
        <v>99</v>
      </c>
      <c r="AR371" t="s">
        <v>1744</v>
      </c>
      <c r="AS371">
        <v>0</v>
      </c>
      <c r="AT371" t="s">
        <v>1477</v>
      </c>
      <c r="AU371">
        <v>0</v>
      </c>
      <c r="AV371" t="s">
        <v>1477</v>
      </c>
      <c r="AW371">
        <v>0</v>
      </c>
      <c r="AX371" t="s">
        <v>1477</v>
      </c>
      <c r="AY371">
        <v>0</v>
      </c>
      <c r="AZ371">
        <v>0</v>
      </c>
      <c r="BA371" t="s">
        <v>753</v>
      </c>
      <c r="BB371" t="s">
        <v>753</v>
      </c>
      <c r="BC371" t="s">
        <v>753</v>
      </c>
      <c r="BD371" t="s">
        <v>753</v>
      </c>
    </row>
    <row r="372" spans="1:56" x14ac:dyDescent="0.25">
      <c r="A372" t="s">
        <v>887</v>
      </c>
      <c r="B372">
        <v>124</v>
      </c>
      <c r="C372">
        <v>1</v>
      </c>
      <c r="D372" t="s">
        <v>863</v>
      </c>
      <c r="E372">
        <v>630</v>
      </c>
      <c r="F372">
        <v>13</v>
      </c>
      <c r="G372">
        <v>13</v>
      </c>
      <c r="H372">
        <v>0.36</v>
      </c>
      <c r="I372">
        <v>1.6</v>
      </c>
      <c r="J372" t="s">
        <v>753</v>
      </c>
      <c r="K372" t="s">
        <v>753</v>
      </c>
      <c r="L372" t="s">
        <v>753</v>
      </c>
      <c r="M372" t="s">
        <v>754</v>
      </c>
      <c r="N372" t="s">
        <v>753</v>
      </c>
      <c r="O372" t="s">
        <v>2352</v>
      </c>
      <c r="P372" t="s">
        <v>860</v>
      </c>
      <c r="Q372" t="s">
        <v>753</v>
      </c>
      <c r="R372" t="s">
        <v>753</v>
      </c>
      <c r="S372" t="s">
        <v>753</v>
      </c>
      <c r="T372" t="s">
        <v>753</v>
      </c>
      <c r="U372">
        <v>0</v>
      </c>
      <c r="V372" t="s">
        <v>753</v>
      </c>
      <c r="W372" t="s">
        <v>753</v>
      </c>
      <c r="X372">
        <v>0</v>
      </c>
      <c r="Y372" t="s">
        <v>860</v>
      </c>
      <c r="Z372">
        <v>0</v>
      </c>
      <c r="AA372" t="s">
        <v>860</v>
      </c>
      <c r="AB372">
        <v>0</v>
      </c>
      <c r="AC372">
        <v>2.0754999999999999</v>
      </c>
      <c r="AD372">
        <v>93.600700000000003</v>
      </c>
      <c r="AE372" t="s">
        <v>1477</v>
      </c>
      <c r="AF372">
        <v>3150</v>
      </c>
      <c r="AG372">
        <v>0</v>
      </c>
      <c r="AH372">
        <v>0</v>
      </c>
      <c r="AI372">
        <v>0</v>
      </c>
      <c r="AJ372" t="s">
        <v>888</v>
      </c>
      <c r="AK372">
        <v>3200085</v>
      </c>
      <c r="AL372">
        <v>32000891</v>
      </c>
      <c r="AM372">
        <v>32000890</v>
      </c>
      <c r="AN372">
        <v>530930</v>
      </c>
      <c r="AO372">
        <v>6173477</v>
      </c>
      <c r="AP372">
        <v>530930</v>
      </c>
      <c r="AQ372">
        <v>6173477</v>
      </c>
      <c r="AR372" t="s">
        <v>758</v>
      </c>
      <c r="AS372" t="s">
        <v>755</v>
      </c>
      <c r="AT372">
        <v>2.0522999999999998</v>
      </c>
      <c r="AU372" t="s">
        <v>763</v>
      </c>
      <c r="AV372">
        <v>0.12620000000000001</v>
      </c>
      <c r="AW372" t="s">
        <v>753</v>
      </c>
      <c r="AX372">
        <v>78.7166</v>
      </c>
      <c r="AY372" t="s">
        <v>753</v>
      </c>
      <c r="AZ372">
        <v>0</v>
      </c>
      <c r="BA372" t="s">
        <v>762</v>
      </c>
      <c r="BB372" t="s">
        <v>753</v>
      </c>
      <c r="BC372" t="s">
        <v>753</v>
      </c>
      <c r="BD372" t="s">
        <v>753</v>
      </c>
    </row>
    <row r="373" spans="1:56" x14ac:dyDescent="0.25">
      <c r="A373" t="s">
        <v>204</v>
      </c>
      <c r="B373">
        <v>482</v>
      </c>
      <c r="C373">
        <v>1</v>
      </c>
      <c r="D373" t="s">
        <v>975</v>
      </c>
      <c r="E373">
        <v>746</v>
      </c>
      <c r="F373">
        <v>194.4</v>
      </c>
      <c r="G373">
        <v>10</v>
      </c>
      <c r="H373">
        <v>13.73</v>
      </c>
      <c r="I373">
        <v>29.2</v>
      </c>
      <c r="J373" t="s">
        <v>753</v>
      </c>
      <c r="K373" t="s">
        <v>762</v>
      </c>
      <c r="L373" t="s">
        <v>762</v>
      </c>
      <c r="M373" t="s">
        <v>738</v>
      </c>
      <c r="N373" t="s">
        <v>762</v>
      </c>
      <c r="O373" t="s">
        <v>753</v>
      </c>
      <c r="P373" t="s">
        <v>753</v>
      </c>
      <c r="Q373" t="s">
        <v>753</v>
      </c>
      <c r="R373" t="s">
        <v>753</v>
      </c>
      <c r="S373" t="s">
        <v>753</v>
      </c>
      <c r="T373" t="s">
        <v>753</v>
      </c>
      <c r="U373" t="s">
        <v>762</v>
      </c>
      <c r="V373" t="s">
        <v>753</v>
      </c>
      <c r="W373" t="s">
        <v>762</v>
      </c>
      <c r="X373">
        <v>0</v>
      </c>
      <c r="Y373" t="s">
        <v>753</v>
      </c>
      <c r="Z373" t="s">
        <v>755</v>
      </c>
      <c r="AA373" t="s">
        <v>753</v>
      </c>
      <c r="AB373" t="s">
        <v>764</v>
      </c>
      <c r="AC373">
        <v>2.0571999999999999</v>
      </c>
      <c r="AD373">
        <v>14.661199999999999</v>
      </c>
      <c r="AE373">
        <v>0.1</v>
      </c>
      <c r="AF373">
        <v>3150</v>
      </c>
      <c r="AG373">
        <v>0</v>
      </c>
      <c r="AH373">
        <v>0</v>
      </c>
      <c r="AI373">
        <v>0</v>
      </c>
      <c r="AJ373" t="s">
        <v>1283</v>
      </c>
      <c r="AK373">
        <v>2100004</v>
      </c>
      <c r="AL373">
        <v>21001682</v>
      </c>
      <c r="AM373">
        <v>21000353</v>
      </c>
      <c r="AN373">
        <v>547982</v>
      </c>
      <c r="AO373">
        <v>6217718</v>
      </c>
      <c r="AP373">
        <v>547819</v>
      </c>
      <c r="AQ373">
        <v>6217793</v>
      </c>
      <c r="AR373" t="s">
        <v>758</v>
      </c>
      <c r="AS373" t="s">
        <v>753</v>
      </c>
      <c r="AT373">
        <v>1.3908</v>
      </c>
      <c r="AU373" t="s">
        <v>763</v>
      </c>
      <c r="AV373">
        <v>1.32E-2</v>
      </c>
      <c r="AW373" t="s">
        <v>755</v>
      </c>
      <c r="AX373">
        <v>107.3683</v>
      </c>
      <c r="AY373" t="s">
        <v>753</v>
      </c>
      <c r="AZ373" t="s">
        <v>764</v>
      </c>
      <c r="BA373" t="s">
        <v>753</v>
      </c>
      <c r="BB373" t="s">
        <v>753</v>
      </c>
      <c r="BC373" t="s">
        <v>753</v>
      </c>
      <c r="BD373" t="s">
        <v>753</v>
      </c>
    </row>
    <row r="374" spans="1:56" x14ac:dyDescent="0.25">
      <c r="A374" t="s">
        <v>1975</v>
      </c>
      <c r="B374">
        <v>3008</v>
      </c>
      <c r="C374">
        <v>1</v>
      </c>
      <c r="D374" t="s">
        <v>1217</v>
      </c>
      <c r="E374">
        <v>657</v>
      </c>
      <c r="F374">
        <v>5.8</v>
      </c>
      <c r="G374">
        <v>17</v>
      </c>
      <c r="H374" t="s">
        <v>1477</v>
      </c>
      <c r="I374" t="s">
        <v>1477</v>
      </c>
      <c r="J374" t="s">
        <v>753</v>
      </c>
      <c r="K374" t="s">
        <v>1477</v>
      </c>
      <c r="L374" t="s">
        <v>1477</v>
      </c>
      <c r="M374">
        <v>0</v>
      </c>
      <c r="N374">
        <v>0</v>
      </c>
      <c r="O374" t="s">
        <v>2352</v>
      </c>
      <c r="P374" t="s">
        <v>753</v>
      </c>
      <c r="Q374">
        <v>0</v>
      </c>
      <c r="R374" t="s">
        <v>753</v>
      </c>
      <c r="S374">
        <v>0</v>
      </c>
      <c r="T374" t="s">
        <v>753</v>
      </c>
      <c r="U374">
        <v>0</v>
      </c>
      <c r="V374" t="s">
        <v>753</v>
      </c>
      <c r="W374">
        <v>0</v>
      </c>
      <c r="X374">
        <v>0</v>
      </c>
      <c r="Y374" t="s">
        <v>753</v>
      </c>
      <c r="Z374">
        <v>0</v>
      </c>
      <c r="AA374" t="s">
        <v>753</v>
      </c>
      <c r="AB374">
        <v>0</v>
      </c>
      <c r="AC374" t="s">
        <v>1477</v>
      </c>
      <c r="AD374" t="s">
        <v>1477</v>
      </c>
      <c r="AE374" t="s">
        <v>1477</v>
      </c>
      <c r="AF374">
        <v>0</v>
      </c>
      <c r="AG374">
        <v>0</v>
      </c>
      <c r="AH374">
        <v>0</v>
      </c>
      <c r="AI374">
        <v>0</v>
      </c>
      <c r="AJ374" t="s">
        <v>1970</v>
      </c>
      <c r="AK374" t="s">
        <v>1138</v>
      </c>
      <c r="AL374" t="s">
        <v>1138</v>
      </c>
      <c r="AM374" t="s">
        <v>1138</v>
      </c>
      <c r="AN374">
        <v>99</v>
      </c>
      <c r="AO374">
        <v>99</v>
      </c>
      <c r="AP374">
        <v>99</v>
      </c>
      <c r="AQ374">
        <v>99</v>
      </c>
      <c r="AR374" t="s">
        <v>758</v>
      </c>
      <c r="AS374">
        <v>0</v>
      </c>
      <c r="AT374" t="s">
        <v>1477</v>
      </c>
      <c r="AU374">
        <v>0</v>
      </c>
      <c r="AV374" t="s">
        <v>1477</v>
      </c>
      <c r="AW374">
        <v>0</v>
      </c>
      <c r="AX374" t="s">
        <v>1477</v>
      </c>
      <c r="AY374">
        <v>0</v>
      </c>
      <c r="AZ374">
        <v>0</v>
      </c>
      <c r="BA374" t="s">
        <v>753</v>
      </c>
      <c r="BB374" t="s">
        <v>753</v>
      </c>
      <c r="BC374" t="s">
        <v>753</v>
      </c>
      <c r="BD374" t="s">
        <v>753</v>
      </c>
    </row>
    <row r="375" spans="1:56" x14ac:dyDescent="0.25">
      <c r="A375" t="s">
        <v>1231</v>
      </c>
      <c r="B375">
        <v>433</v>
      </c>
      <c r="C375">
        <v>1</v>
      </c>
      <c r="D375" t="s">
        <v>1217</v>
      </c>
      <c r="E375">
        <v>657</v>
      </c>
      <c r="F375">
        <v>20.2</v>
      </c>
      <c r="G375">
        <v>9</v>
      </c>
      <c r="H375">
        <v>1.48</v>
      </c>
      <c r="I375">
        <v>4.25</v>
      </c>
      <c r="J375" t="s">
        <v>753</v>
      </c>
      <c r="K375" t="s">
        <v>753</v>
      </c>
      <c r="L375" t="s">
        <v>753</v>
      </c>
      <c r="M375" t="s">
        <v>754</v>
      </c>
      <c r="N375" t="s">
        <v>755</v>
      </c>
      <c r="O375" t="s">
        <v>2352</v>
      </c>
      <c r="P375" t="s">
        <v>753</v>
      </c>
      <c r="Q375" t="s">
        <v>753</v>
      </c>
      <c r="R375" t="s">
        <v>753</v>
      </c>
      <c r="S375" t="s">
        <v>753</v>
      </c>
      <c r="T375" t="s">
        <v>753</v>
      </c>
      <c r="U375">
        <v>0</v>
      </c>
      <c r="V375" t="s">
        <v>753</v>
      </c>
      <c r="W375" t="s">
        <v>755</v>
      </c>
      <c r="X375">
        <v>0</v>
      </c>
      <c r="Y375" t="s">
        <v>753</v>
      </c>
      <c r="Z375">
        <v>0</v>
      </c>
      <c r="AA375" t="s">
        <v>753</v>
      </c>
      <c r="AB375">
        <v>0</v>
      </c>
      <c r="AC375">
        <v>0.43219999999999997</v>
      </c>
      <c r="AD375">
        <v>15.9499</v>
      </c>
      <c r="AE375">
        <v>0.1</v>
      </c>
      <c r="AF375">
        <v>0</v>
      </c>
      <c r="AG375">
        <v>0</v>
      </c>
      <c r="AH375">
        <v>0</v>
      </c>
      <c r="AI375">
        <v>0</v>
      </c>
      <c r="AJ375" t="s">
        <v>1232</v>
      </c>
      <c r="AK375">
        <v>2500488</v>
      </c>
      <c r="AL375">
        <v>25001315</v>
      </c>
      <c r="AM375">
        <v>25001314</v>
      </c>
      <c r="AN375">
        <v>501188</v>
      </c>
      <c r="AO375">
        <v>6218596</v>
      </c>
      <c r="AP375">
        <v>501188</v>
      </c>
      <c r="AQ375">
        <v>6218596</v>
      </c>
      <c r="AR375" t="s">
        <v>758</v>
      </c>
      <c r="AS375">
        <v>0</v>
      </c>
      <c r="AT375">
        <v>1.2466999999999999</v>
      </c>
      <c r="AU375" t="s">
        <v>753</v>
      </c>
      <c r="AV375">
        <v>0.01</v>
      </c>
      <c r="AW375" t="s">
        <v>755</v>
      </c>
      <c r="AX375">
        <v>101.9589</v>
      </c>
      <c r="AY375" t="s">
        <v>753</v>
      </c>
      <c r="AZ375">
        <v>0</v>
      </c>
      <c r="BA375" t="s">
        <v>753</v>
      </c>
      <c r="BB375" t="s">
        <v>753</v>
      </c>
      <c r="BC375" t="s">
        <v>753</v>
      </c>
      <c r="BD375" t="s">
        <v>753</v>
      </c>
    </row>
    <row r="376" spans="1:56" x14ac:dyDescent="0.25">
      <c r="A376" t="s">
        <v>1976</v>
      </c>
      <c r="B376">
        <v>3009</v>
      </c>
      <c r="C376">
        <v>1</v>
      </c>
      <c r="D376" t="s">
        <v>1217</v>
      </c>
      <c r="E376">
        <v>657</v>
      </c>
      <c r="F376">
        <v>6.3</v>
      </c>
      <c r="G376">
        <v>17</v>
      </c>
      <c r="H376" t="s">
        <v>1477</v>
      </c>
      <c r="I376" t="s">
        <v>1477</v>
      </c>
      <c r="J376" t="s">
        <v>753</v>
      </c>
      <c r="K376" t="s">
        <v>1477</v>
      </c>
      <c r="L376" t="s">
        <v>1477</v>
      </c>
      <c r="M376">
        <v>0</v>
      </c>
      <c r="N376">
        <v>0</v>
      </c>
      <c r="O376" t="s">
        <v>2352</v>
      </c>
      <c r="P376" t="s">
        <v>753</v>
      </c>
      <c r="Q376">
        <v>0</v>
      </c>
      <c r="R376" t="s">
        <v>753</v>
      </c>
      <c r="S376">
        <v>0</v>
      </c>
      <c r="T376" t="s">
        <v>753</v>
      </c>
      <c r="U376">
        <v>0</v>
      </c>
      <c r="V376" t="s">
        <v>753</v>
      </c>
      <c r="W376">
        <v>0</v>
      </c>
      <c r="X376">
        <v>0</v>
      </c>
      <c r="Y376" t="s">
        <v>753</v>
      </c>
      <c r="Z376">
        <v>0</v>
      </c>
      <c r="AA376" t="s">
        <v>753</v>
      </c>
      <c r="AB376">
        <v>0</v>
      </c>
      <c r="AC376" t="s">
        <v>1477</v>
      </c>
      <c r="AD376" t="s">
        <v>1477</v>
      </c>
      <c r="AE376" t="s">
        <v>1477</v>
      </c>
      <c r="AF376">
        <v>0</v>
      </c>
      <c r="AG376">
        <v>0</v>
      </c>
      <c r="AH376">
        <v>0</v>
      </c>
      <c r="AI376">
        <v>0</v>
      </c>
      <c r="AJ376" t="s">
        <v>1970</v>
      </c>
      <c r="AK376" t="s">
        <v>1138</v>
      </c>
      <c r="AL376" t="s">
        <v>1138</v>
      </c>
      <c r="AM376" t="s">
        <v>1138</v>
      </c>
      <c r="AN376">
        <v>99</v>
      </c>
      <c r="AO376">
        <v>99</v>
      </c>
      <c r="AP376">
        <v>99</v>
      </c>
      <c r="AQ376">
        <v>99</v>
      </c>
      <c r="AR376" t="s">
        <v>758</v>
      </c>
      <c r="AS376">
        <v>0</v>
      </c>
      <c r="AT376" t="s">
        <v>1477</v>
      </c>
      <c r="AU376">
        <v>0</v>
      </c>
      <c r="AV376" t="s">
        <v>1477</v>
      </c>
      <c r="AW376">
        <v>0</v>
      </c>
      <c r="AX376" t="s">
        <v>1477</v>
      </c>
      <c r="AY376">
        <v>0</v>
      </c>
      <c r="AZ376">
        <v>0</v>
      </c>
      <c r="BA376" t="s">
        <v>753</v>
      </c>
      <c r="BB376" t="s">
        <v>753</v>
      </c>
      <c r="BC376" t="s">
        <v>753</v>
      </c>
      <c r="BD376" t="s">
        <v>753</v>
      </c>
    </row>
    <row r="377" spans="1:56" x14ac:dyDescent="0.25">
      <c r="A377" t="s">
        <v>2024</v>
      </c>
      <c r="B377">
        <v>6513</v>
      </c>
      <c r="C377">
        <v>1</v>
      </c>
      <c r="D377" t="s">
        <v>998</v>
      </c>
      <c r="E377">
        <v>661</v>
      </c>
      <c r="F377">
        <v>1.2</v>
      </c>
      <c r="G377">
        <v>9</v>
      </c>
      <c r="H377">
        <v>0.5</v>
      </c>
      <c r="I377">
        <v>1</v>
      </c>
      <c r="J377" t="s">
        <v>753</v>
      </c>
      <c r="K377" t="s">
        <v>1477</v>
      </c>
      <c r="L377" t="s">
        <v>1477</v>
      </c>
      <c r="M377">
        <v>0</v>
      </c>
      <c r="N377">
        <v>0</v>
      </c>
      <c r="O377" t="s">
        <v>2352</v>
      </c>
      <c r="P377" t="s">
        <v>753</v>
      </c>
      <c r="Q377">
        <v>0</v>
      </c>
      <c r="R377" t="s">
        <v>753</v>
      </c>
      <c r="S377">
        <v>0</v>
      </c>
      <c r="T377" t="s">
        <v>753</v>
      </c>
      <c r="U377">
        <v>0</v>
      </c>
      <c r="V377" t="s">
        <v>753</v>
      </c>
      <c r="W377">
        <v>0</v>
      </c>
      <c r="X377">
        <v>0</v>
      </c>
      <c r="Y377" t="s">
        <v>753</v>
      </c>
      <c r="Z377">
        <v>0</v>
      </c>
      <c r="AA377" t="s">
        <v>753</v>
      </c>
      <c r="AB377">
        <v>0</v>
      </c>
      <c r="AC377">
        <v>2.2999999999999998</v>
      </c>
      <c r="AD377">
        <v>19</v>
      </c>
      <c r="AE377" t="s">
        <v>1477</v>
      </c>
      <c r="AF377">
        <v>3150</v>
      </c>
      <c r="AG377">
        <v>41</v>
      </c>
      <c r="AH377">
        <v>41</v>
      </c>
      <c r="AI377">
        <v>0</v>
      </c>
      <c r="AJ377" t="s">
        <v>2025</v>
      </c>
      <c r="AK377">
        <v>2000125</v>
      </c>
      <c r="AL377">
        <v>20000835</v>
      </c>
      <c r="AM377">
        <v>20000257</v>
      </c>
      <c r="AN377">
        <v>493948</v>
      </c>
      <c r="AO377">
        <v>6257386</v>
      </c>
      <c r="AP377">
        <v>99</v>
      </c>
      <c r="AQ377">
        <v>99</v>
      </c>
      <c r="AR377" t="s">
        <v>758</v>
      </c>
      <c r="AS377">
        <v>0</v>
      </c>
      <c r="AT377" t="s">
        <v>1477</v>
      </c>
      <c r="AU377">
        <v>0</v>
      </c>
      <c r="AV377" t="s">
        <v>1477</v>
      </c>
      <c r="AW377">
        <v>0</v>
      </c>
      <c r="AX377" t="s">
        <v>1477</v>
      </c>
      <c r="AY377">
        <v>0</v>
      </c>
      <c r="AZ377">
        <v>0</v>
      </c>
      <c r="BA377" t="s">
        <v>753</v>
      </c>
      <c r="BB377" t="s">
        <v>753</v>
      </c>
      <c r="BC377" t="s">
        <v>753</v>
      </c>
      <c r="BD377" t="s">
        <v>753</v>
      </c>
    </row>
    <row r="378" spans="1:56" x14ac:dyDescent="0.25">
      <c r="A378" t="s">
        <v>2016</v>
      </c>
      <c r="B378">
        <v>6512</v>
      </c>
      <c r="C378">
        <v>1</v>
      </c>
      <c r="D378" t="s">
        <v>998</v>
      </c>
      <c r="E378">
        <v>661</v>
      </c>
      <c r="F378">
        <v>2.2999999999999998</v>
      </c>
      <c r="G378">
        <v>9</v>
      </c>
      <c r="H378">
        <v>0.5</v>
      </c>
      <c r="I378">
        <v>1</v>
      </c>
      <c r="J378" t="s">
        <v>753</v>
      </c>
      <c r="K378" t="s">
        <v>1477</v>
      </c>
      <c r="L378" t="s">
        <v>1477</v>
      </c>
      <c r="M378">
        <v>0</v>
      </c>
      <c r="N378">
        <v>0</v>
      </c>
      <c r="O378" t="s">
        <v>2352</v>
      </c>
      <c r="P378" t="s">
        <v>753</v>
      </c>
      <c r="Q378">
        <v>0</v>
      </c>
      <c r="R378" t="s">
        <v>753</v>
      </c>
      <c r="S378">
        <v>0</v>
      </c>
      <c r="T378" t="s">
        <v>753</v>
      </c>
      <c r="U378">
        <v>0</v>
      </c>
      <c r="V378" t="s">
        <v>753</v>
      </c>
      <c r="W378">
        <v>0</v>
      </c>
      <c r="X378">
        <v>0</v>
      </c>
      <c r="Y378" t="s">
        <v>753</v>
      </c>
      <c r="Z378">
        <v>0</v>
      </c>
      <c r="AA378" t="s">
        <v>753</v>
      </c>
      <c r="AB378">
        <v>0</v>
      </c>
      <c r="AC378">
        <v>-0.03</v>
      </c>
      <c r="AD378">
        <v>27.2</v>
      </c>
      <c r="AE378">
        <v>0.1</v>
      </c>
      <c r="AF378">
        <v>3150</v>
      </c>
      <c r="AG378">
        <v>41</v>
      </c>
      <c r="AH378">
        <v>41</v>
      </c>
      <c r="AI378">
        <v>0</v>
      </c>
      <c r="AJ378" t="s">
        <v>2017</v>
      </c>
      <c r="AK378">
        <v>2000124</v>
      </c>
      <c r="AL378">
        <v>20000834</v>
      </c>
      <c r="AM378">
        <v>20000256</v>
      </c>
      <c r="AN378">
        <v>493921</v>
      </c>
      <c r="AO378">
        <v>6257246</v>
      </c>
      <c r="AP378">
        <v>99</v>
      </c>
      <c r="AQ378">
        <v>99</v>
      </c>
      <c r="AR378" t="s">
        <v>758</v>
      </c>
      <c r="AS378">
        <v>0</v>
      </c>
      <c r="AT378" t="s">
        <v>1477</v>
      </c>
      <c r="AU378">
        <v>0</v>
      </c>
      <c r="AV378" t="s">
        <v>1477</v>
      </c>
      <c r="AW378">
        <v>0</v>
      </c>
      <c r="AX378" t="s">
        <v>1477</v>
      </c>
      <c r="AY378">
        <v>0</v>
      </c>
      <c r="AZ378">
        <v>0</v>
      </c>
      <c r="BA378" t="s">
        <v>753</v>
      </c>
      <c r="BB378" t="s">
        <v>753</v>
      </c>
      <c r="BC378" t="s">
        <v>753</v>
      </c>
      <c r="BD378" t="s">
        <v>753</v>
      </c>
    </row>
    <row r="379" spans="1:56" x14ac:dyDescent="0.25">
      <c r="A379" t="s">
        <v>2014</v>
      </c>
      <c r="B379">
        <v>6511</v>
      </c>
      <c r="C379">
        <v>1</v>
      </c>
      <c r="D379" t="s">
        <v>998</v>
      </c>
      <c r="E379">
        <v>661</v>
      </c>
      <c r="F379">
        <v>2.1</v>
      </c>
      <c r="G379">
        <v>9</v>
      </c>
      <c r="H379">
        <v>0.5</v>
      </c>
      <c r="I379">
        <v>1</v>
      </c>
      <c r="J379" t="s">
        <v>753</v>
      </c>
      <c r="K379" t="s">
        <v>1477</v>
      </c>
      <c r="L379" t="s">
        <v>1477</v>
      </c>
      <c r="M379">
        <v>0</v>
      </c>
      <c r="N379">
        <v>0</v>
      </c>
      <c r="O379" t="s">
        <v>2352</v>
      </c>
      <c r="P379" t="s">
        <v>753</v>
      </c>
      <c r="Q379">
        <v>0</v>
      </c>
      <c r="R379" t="s">
        <v>753</v>
      </c>
      <c r="S379">
        <v>0</v>
      </c>
      <c r="T379" t="s">
        <v>753</v>
      </c>
      <c r="U379">
        <v>0</v>
      </c>
      <c r="V379" t="s">
        <v>753</v>
      </c>
      <c r="W379">
        <v>0</v>
      </c>
      <c r="X379">
        <v>0</v>
      </c>
      <c r="Y379" t="s">
        <v>753</v>
      </c>
      <c r="Z379">
        <v>0</v>
      </c>
      <c r="AA379" t="s">
        <v>753</v>
      </c>
      <c r="AB379">
        <v>0</v>
      </c>
      <c r="AC379">
        <v>2.4</v>
      </c>
      <c r="AD379">
        <v>30.5</v>
      </c>
      <c r="AE379" t="s">
        <v>1477</v>
      </c>
      <c r="AF379">
        <v>3150</v>
      </c>
      <c r="AG379">
        <v>41</v>
      </c>
      <c r="AH379">
        <v>41</v>
      </c>
      <c r="AI379">
        <v>0</v>
      </c>
      <c r="AJ379" t="s">
        <v>2015</v>
      </c>
      <c r="AK379">
        <v>2000123</v>
      </c>
      <c r="AL379">
        <v>20000845</v>
      </c>
      <c r="AM379">
        <v>20000255</v>
      </c>
      <c r="AN379">
        <v>494043</v>
      </c>
      <c r="AO379">
        <v>6257129</v>
      </c>
      <c r="AP379">
        <v>99</v>
      </c>
      <c r="AQ379">
        <v>99</v>
      </c>
      <c r="AR379" t="s">
        <v>758</v>
      </c>
      <c r="AS379">
        <v>0</v>
      </c>
      <c r="AT379" t="s">
        <v>1477</v>
      </c>
      <c r="AU379">
        <v>0</v>
      </c>
      <c r="AV379" t="s">
        <v>1477</v>
      </c>
      <c r="AW379">
        <v>0</v>
      </c>
      <c r="AX379" t="s">
        <v>1477</v>
      </c>
      <c r="AY379">
        <v>0</v>
      </c>
      <c r="AZ379">
        <v>0</v>
      </c>
      <c r="BA379" t="s">
        <v>753</v>
      </c>
      <c r="BB379" t="s">
        <v>753</v>
      </c>
      <c r="BC379" t="s">
        <v>753</v>
      </c>
      <c r="BD379" t="s">
        <v>753</v>
      </c>
    </row>
    <row r="380" spans="1:56" x14ac:dyDescent="0.25">
      <c r="A380" t="s">
        <v>368</v>
      </c>
      <c r="B380">
        <v>763</v>
      </c>
      <c r="C380">
        <v>2</v>
      </c>
      <c r="D380" t="s">
        <v>1488</v>
      </c>
      <c r="E380">
        <v>217</v>
      </c>
      <c r="F380">
        <v>6.5</v>
      </c>
      <c r="G380">
        <v>9</v>
      </c>
      <c r="H380">
        <v>2.17</v>
      </c>
      <c r="I380">
        <v>3.6</v>
      </c>
      <c r="J380" t="s">
        <v>753</v>
      </c>
      <c r="K380" t="s">
        <v>762</v>
      </c>
      <c r="L380" t="s">
        <v>762</v>
      </c>
      <c r="M380" t="s">
        <v>738</v>
      </c>
      <c r="N380" t="s">
        <v>753</v>
      </c>
      <c r="O380" t="s">
        <v>2352</v>
      </c>
      <c r="P380" t="s">
        <v>753</v>
      </c>
      <c r="Q380" t="s">
        <v>762</v>
      </c>
      <c r="R380" t="s">
        <v>753</v>
      </c>
      <c r="S380" t="s">
        <v>762</v>
      </c>
      <c r="T380" t="s">
        <v>753</v>
      </c>
      <c r="U380">
        <v>0</v>
      </c>
      <c r="V380" t="s">
        <v>753</v>
      </c>
      <c r="W380" t="s">
        <v>753</v>
      </c>
      <c r="X380">
        <v>0</v>
      </c>
      <c r="Y380" t="s">
        <v>753</v>
      </c>
      <c r="Z380">
        <v>0</v>
      </c>
      <c r="AA380" t="s">
        <v>753</v>
      </c>
      <c r="AB380">
        <v>0</v>
      </c>
      <c r="AC380">
        <v>2.4542000000000002</v>
      </c>
      <c r="AD380">
        <v>48.484499999999997</v>
      </c>
      <c r="AE380">
        <v>0.1</v>
      </c>
      <c r="AF380">
        <v>3150</v>
      </c>
      <c r="AG380">
        <v>130</v>
      </c>
      <c r="AH380">
        <v>114</v>
      </c>
      <c r="AI380">
        <v>0</v>
      </c>
      <c r="AJ380" t="s">
        <v>1558</v>
      </c>
      <c r="AK380">
        <v>4800016</v>
      </c>
      <c r="AL380">
        <v>48000103</v>
      </c>
      <c r="AM380">
        <v>48000032</v>
      </c>
      <c r="AN380">
        <v>721558</v>
      </c>
      <c r="AO380">
        <v>6218375</v>
      </c>
      <c r="AP380">
        <v>721558</v>
      </c>
      <c r="AQ380">
        <v>6218375</v>
      </c>
      <c r="AR380" t="s">
        <v>758</v>
      </c>
      <c r="AS380" t="s">
        <v>753</v>
      </c>
      <c r="AT380">
        <v>0.9355</v>
      </c>
      <c r="AU380" t="s">
        <v>755</v>
      </c>
      <c r="AV380">
        <v>8.0799999999999997E-2</v>
      </c>
      <c r="AW380" t="s">
        <v>753</v>
      </c>
      <c r="AX380">
        <v>87.166899999999998</v>
      </c>
      <c r="AY380" t="s">
        <v>753</v>
      </c>
      <c r="AZ380">
        <v>0</v>
      </c>
      <c r="BA380" t="s">
        <v>753</v>
      </c>
      <c r="BB380" t="s">
        <v>753</v>
      </c>
      <c r="BC380" t="s">
        <v>753</v>
      </c>
      <c r="BD380" t="s">
        <v>753</v>
      </c>
    </row>
    <row r="381" spans="1:56" x14ac:dyDescent="0.25">
      <c r="A381" t="s">
        <v>83</v>
      </c>
      <c r="B381">
        <v>215</v>
      </c>
      <c r="C381">
        <v>1</v>
      </c>
      <c r="D381" t="s">
        <v>961</v>
      </c>
      <c r="E381">
        <v>450</v>
      </c>
      <c r="F381">
        <v>7.5</v>
      </c>
      <c r="G381">
        <v>9</v>
      </c>
      <c r="H381">
        <v>0.55000000000000004</v>
      </c>
      <c r="I381">
        <v>1.1000000000000001</v>
      </c>
      <c r="J381" t="s">
        <v>753</v>
      </c>
      <c r="K381" t="s">
        <v>760</v>
      </c>
      <c r="L381" t="s">
        <v>760</v>
      </c>
      <c r="M381" t="s">
        <v>738</v>
      </c>
      <c r="N381" t="s">
        <v>753</v>
      </c>
      <c r="O381" t="s">
        <v>2352</v>
      </c>
      <c r="P381" t="s">
        <v>753</v>
      </c>
      <c r="Q381" t="s">
        <v>760</v>
      </c>
      <c r="R381" t="s">
        <v>753</v>
      </c>
      <c r="S381" t="s">
        <v>760</v>
      </c>
      <c r="T381" t="s">
        <v>753</v>
      </c>
      <c r="U381">
        <v>0</v>
      </c>
      <c r="V381" t="s">
        <v>753</v>
      </c>
      <c r="W381" t="s">
        <v>753</v>
      </c>
      <c r="X381">
        <v>0</v>
      </c>
      <c r="Y381" t="s">
        <v>753</v>
      </c>
      <c r="Z381">
        <v>0</v>
      </c>
      <c r="AA381" t="s">
        <v>753</v>
      </c>
      <c r="AB381">
        <v>0</v>
      </c>
      <c r="AC381">
        <v>3.9580500000000001</v>
      </c>
      <c r="AD381">
        <v>19.609100000000002</v>
      </c>
      <c r="AE381" t="s">
        <v>1477</v>
      </c>
      <c r="AF381">
        <v>3100</v>
      </c>
      <c r="AG381">
        <v>0</v>
      </c>
      <c r="AH381">
        <v>0</v>
      </c>
      <c r="AI381">
        <v>0</v>
      </c>
      <c r="AJ381" t="s">
        <v>972</v>
      </c>
      <c r="AK381">
        <v>4400007</v>
      </c>
      <c r="AL381">
        <v>44000122</v>
      </c>
      <c r="AM381">
        <v>44000018</v>
      </c>
      <c r="AN381">
        <v>602452</v>
      </c>
      <c r="AO381">
        <v>6122481</v>
      </c>
      <c r="AP381">
        <v>602341</v>
      </c>
      <c r="AQ381">
        <v>6122473</v>
      </c>
      <c r="AR381" t="s">
        <v>758</v>
      </c>
      <c r="AS381" t="s">
        <v>753</v>
      </c>
      <c r="AT381">
        <v>0.92543333333333333</v>
      </c>
      <c r="AU381" t="s">
        <v>755</v>
      </c>
      <c r="AV381">
        <v>0.16040000000000001</v>
      </c>
      <c r="AW381" t="s">
        <v>763</v>
      </c>
      <c r="AX381">
        <v>85.800366666666662</v>
      </c>
      <c r="AY381" t="s">
        <v>753</v>
      </c>
      <c r="AZ381" t="s">
        <v>790</v>
      </c>
      <c r="BA381" t="s">
        <v>753</v>
      </c>
      <c r="BB381" t="s">
        <v>753</v>
      </c>
      <c r="BC381" t="s">
        <v>753</v>
      </c>
      <c r="BD381" t="s">
        <v>753</v>
      </c>
    </row>
    <row r="382" spans="1:56" x14ac:dyDescent="0.25">
      <c r="A382" t="s">
        <v>1028</v>
      </c>
      <c r="B382">
        <v>276</v>
      </c>
      <c r="C382">
        <v>1</v>
      </c>
      <c r="D382" t="s">
        <v>998</v>
      </c>
      <c r="E382">
        <v>787</v>
      </c>
      <c r="F382">
        <v>40.9</v>
      </c>
      <c r="G382">
        <v>13</v>
      </c>
      <c r="H382">
        <v>0.27</v>
      </c>
      <c r="I382">
        <v>0.53</v>
      </c>
      <c r="J382" t="s">
        <v>753</v>
      </c>
      <c r="K382" t="s">
        <v>787</v>
      </c>
      <c r="L382" t="s">
        <v>787</v>
      </c>
      <c r="M382" t="s">
        <v>738</v>
      </c>
      <c r="N382" t="s">
        <v>787</v>
      </c>
      <c r="O382" t="s">
        <v>2352</v>
      </c>
      <c r="P382" t="s">
        <v>753</v>
      </c>
      <c r="Q382" t="s">
        <v>755</v>
      </c>
      <c r="R382" t="s">
        <v>753</v>
      </c>
      <c r="S382" t="s">
        <v>755</v>
      </c>
      <c r="T382" t="s">
        <v>753</v>
      </c>
      <c r="U382">
        <v>0</v>
      </c>
      <c r="V382" t="s">
        <v>753</v>
      </c>
      <c r="W382" t="s">
        <v>787</v>
      </c>
      <c r="X382">
        <v>0</v>
      </c>
      <c r="Y382" t="s">
        <v>753</v>
      </c>
      <c r="Z382">
        <v>0</v>
      </c>
      <c r="AA382" t="s">
        <v>753</v>
      </c>
      <c r="AB382">
        <v>0</v>
      </c>
      <c r="AC382">
        <v>1.4</v>
      </c>
      <c r="AD382">
        <v>114.3997</v>
      </c>
      <c r="AE382" t="s">
        <v>1477</v>
      </c>
      <c r="AF382">
        <v>0</v>
      </c>
      <c r="AG382">
        <v>16</v>
      </c>
      <c r="AH382">
        <v>16</v>
      </c>
      <c r="AI382">
        <v>13</v>
      </c>
      <c r="AJ382" t="s">
        <v>1029</v>
      </c>
      <c r="AK382">
        <v>900175</v>
      </c>
      <c r="AL382">
        <v>9000291</v>
      </c>
      <c r="AM382">
        <v>1000195</v>
      </c>
      <c r="AN382">
        <v>503157</v>
      </c>
      <c r="AO382">
        <v>6327011</v>
      </c>
      <c r="AP382">
        <v>503157</v>
      </c>
      <c r="AQ382">
        <v>6327011</v>
      </c>
      <c r="AR382" t="s">
        <v>758</v>
      </c>
      <c r="AS382">
        <v>0</v>
      </c>
      <c r="AT382">
        <v>7.0339</v>
      </c>
      <c r="AU382" t="s">
        <v>763</v>
      </c>
      <c r="AV382">
        <v>0.47839999999999999</v>
      </c>
      <c r="AW382" t="s">
        <v>763</v>
      </c>
      <c r="AX382">
        <v>102.76235</v>
      </c>
      <c r="AY382" t="s">
        <v>753</v>
      </c>
      <c r="AZ382">
        <v>0</v>
      </c>
      <c r="BA382" t="s">
        <v>753</v>
      </c>
      <c r="BB382" t="s">
        <v>753</v>
      </c>
      <c r="BC382" t="s">
        <v>753</v>
      </c>
      <c r="BD382" t="s">
        <v>753</v>
      </c>
    </row>
    <row r="383" spans="1:56" x14ac:dyDescent="0.25">
      <c r="A383" t="s">
        <v>1081</v>
      </c>
      <c r="B383">
        <v>315</v>
      </c>
      <c r="C383">
        <v>1</v>
      </c>
      <c r="D383" t="s">
        <v>998</v>
      </c>
      <c r="E383">
        <v>787</v>
      </c>
      <c r="F383">
        <v>5.0999999999999996</v>
      </c>
      <c r="G383">
        <v>1</v>
      </c>
      <c r="H383">
        <v>0.35</v>
      </c>
      <c r="I383">
        <v>0.73</v>
      </c>
      <c r="J383" t="s">
        <v>753</v>
      </c>
      <c r="K383" t="s">
        <v>760</v>
      </c>
      <c r="L383" t="s">
        <v>760</v>
      </c>
      <c r="M383" t="s">
        <v>738</v>
      </c>
      <c r="N383" t="s">
        <v>760</v>
      </c>
      <c r="O383" t="s">
        <v>2352</v>
      </c>
      <c r="P383" t="s">
        <v>753</v>
      </c>
      <c r="Q383" t="s">
        <v>755</v>
      </c>
      <c r="R383" t="s">
        <v>753</v>
      </c>
      <c r="S383" t="s">
        <v>755</v>
      </c>
      <c r="T383" t="s">
        <v>753</v>
      </c>
      <c r="U383" t="s">
        <v>760</v>
      </c>
      <c r="V383" t="s">
        <v>753</v>
      </c>
      <c r="W383" t="s">
        <v>760</v>
      </c>
      <c r="X383">
        <v>0</v>
      </c>
      <c r="Y383" t="s">
        <v>753</v>
      </c>
      <c r="Z383">
        <v>0</v>
      </c>
      <c r="AA383" t="s">
        <v>753</v>
      </c>
      <c r="AB383" t="s">
        <v>790</v>
      </c>
      <c r="AC383">
        <v>2.1700000000000001E-2</v>
      </c>
      <c r="AD383">
        <v>37.940800000000003</v>
      </c>
      <c r="AE383">
        <v>0</v>
      </c>
      <c r="AF383">
        <v>3110</v>
      </c>
      <c r="AG383">
        <v>24</v>
      </c>
      <c r="AH383">
        <v>24</v>
      </c>
      <c r="AI383">
        <v>22</v>
      </c>
      <c r="AJ383" t="s">
        <v>1082</v>
      </c>
      <c r="AK383">
        <v>900010</v>
      </c>
      <c r="AL383">
        <v>9000888</v>
      </c>
      <c r="AM383">
        <v>9000017</v>
      </c>
      <c r="AN383">
        <v>479239</v>
      </c>
      <c r="AO383">
        <v>6324722</v>
      </c>
      <c r="AP383">
        <v>479239</v>
      </c>
      <c r="AQ383">
        <v>6324722</v>
      </c>
      <c r="AR383" t="s">
        <v>758</v>
      </c>
      <c r="AS383" t="s">
        <v>762</v>
      </c>
      <c r="AT383">
        <v>1.3449</v>
      </c>
      <c r="AU383" t="s">
        <v>763</v>
      </c>
      <c r="AV383">
        <v>9.7299999999999998E-2</v>
      </c>
      <c r="AW383" t="s">
        <v>763</v>
      </c>
      <c r="AX383">
        <v>98.693799999999996</v>
      </c>
      <c r="AY383" t="s">
        <v>753</v>
      </c>
      <c r="AZ383" t="s">
        <v>790</v>
      </c>
      <c r="BA383" t="s">
        <v>753</v>
      </c>
      <c r="BB383" t="s">
        <v>753</v>
      </c>
      <c r="BC383" t="s">
        <v>753</v>
      </c>
      <c r="BD383" t="s">
        <v>753</v>
      </c>
    </row>
    <row r="384" spans="1:56" x14ac:dyDescent="0.25">
      <c r="A384" t="s">
        <v>889</v>
      </c>
      <c r="B384">
        <v>125</v>
      </c>
      <c r="C384">
        <v>1</v>
      </c>
      <c r="D384" t="s">
        <v>863</v>
      </c>
      <c r="E384">
        <v>621</v>
      </c>
      <c r="F384">
        <v>10.5</v>
      </c>
      <c r="G384">
        <v>9</v>
      </c>
      <c r="H384">
        <v>1.17</v>
      </c>
      <c r="I384">
        <v>1.8</v>
      </c>
      <c r="J384" t="s">
        <v>753</v>
      </c>
      <c r="K384" t="s">
        <v>760</v>
      </c>
      <c r="L384" t="s">
        <v>760</v>
      </c>
      <c r="M384" t="s">
        <v>738</v>
      </c>
      <c r="N384" t="s">
        <v>760</v>
      </c>
      <c r="O384" t="s">
        <v>2352</v>
      </c>
      <c r="P384" t="s">
        <v>753</v>
      </c>
      <c r="Q384" t="s">
        <v>753</v>
      </c>
      <c r="R384" t="s">
        <v>753</v>
      </c>
      <c r="S384" t="s">
        <v>753</v>
      </c>
      <c r="T384" t="s">
        <v>753</v>
      </c>
      <c r="U384">
        <v>0</v>
      </c>
      <c r="V384" t="s">
        <v>753</v>
      </c>
      <c r="W384" t="s">
        <v>760</v>
      </c>
      <c r="X384">
        <v>0</v>
      </c>
      <c r="Y384" t="s">
        <v>753</v>
      </c>
      <c r="Z384">
        <v>0</v>
      </c>
      <c r="AA384" t="s">
        <v>753</v>
      </c>
      <c r="AB384">
        <v>0</v>
      </c>
      <c r="AC384">
        <v>2.1890999999999998</v>
      </c>
      <c r="AD384">
        <v>18.513200000000001</v>
      </c>
      <c r="AE384">
        <v>0.2</v>
      </c>
      <c r="AF384">
        <v>3100</v>
      </c>
      <c r="AG384">
        <v>0</v>
      </c>
      <c r="AH384">
        <v>0</v>
      </c>
      <c r="AI384">
        <v>0</v>
      </c>
      <c r="AJ384" t="s">
        <v>890</v>
      </c>
      <c r="AK384">
        <v>3400008</v>
      </c>
      <c r="AL384">
        <v>34000432</v>
      </c>
      <c r="AM384">
        <v>34000010</v>
      </c>
      <c r="AN384">
        <v>529999</v>
      </c>
      <c r="AO384">
        <v>6149794</v>
      </c>
      <c r="AP384">
        <v>529999</v>
      </c>
      <c r="AQ384">
        <v>6149794</v>
      </c>
      <c r="AR384" t="s">
        <v>758</v>
      </c>
      <c r="AS384" t="s">
        <v>755</v>
      </c>
      <c r="AT384">
        <v>2.177</v>
      </c>
      <c r="AU384" t="s">
        <v>763</v>
      </c>
      <c r="AV384">
        <v>0.24640000000000001</v>
      </c>
      <c r="AW384" t="s">
        <v>763</v>
      </c>
      <c r="AX384">
        <v>93.065100000000001</v>
      </c>
      <c r="AY384" t="s">
        <v>753</v>
      </c>
      <c r="AZ384" t="s">
        <v>764</v>
      </c>
      <c r="BA384" t="s">
        <v>753</v>
      </c>
      <c r="BB384" t="s">
        <v>753</v>
      </c>
      <c r="BC384" t="s">
        <v>753</v>
      </c>
      <c r="BD384" t="s">
        <v>753</v>
      </c>
    </row>
    <row r="385" spans="1:56" x14ac:dyDescent="0.25">
      <c r="A385" t="s">
        <v>205</v>
      </c>
      <c r="B385">
        <v>483</v>
      </c>
      <c r="C385">
        <v>1</v>
      </c>
      <c r="D385" t="s">
        <v>975</v>
      </c>
      <c r="E385">
        <v>740</v>
      </c>
      <c r="F385">
        <v>2.2000000000000002</v>
      </c>
      <c r="G385">
        <v>9</v>
      </c>
      <c r="H385">
        <v>1.21</v>
      </c>
      <c r="I385">
        <v>3.5</v>
      </c>
      <c r="J385" t="s">
        <v>753</v>
      </c>
      <c r="K385" t="s">
        <v>753</v>
      </c>
      <c r="L385" t="s">
        <v>753</v>
      </c>
      <c r="M385" t="s">
        <v>754</v>
      </c>
      <c r="N385" t="s">
        <v>755</v>
      </c>
      <c r="O385" t="s">
        <v>2352</v>
      </c>
      <c r="P385" t="s">
        <v>753</v>
      </c>
      <c r="Q385" t="s">
        <v>753</v>
      </c>
      <c r="R385" t="s">
        <v>753</v>
      </c>
      <c r="S385" t="s">
        <v>753</v>
      </c>
      <c r="T385" t="s">
        <v>753</v>
      </c>
      <c r="U385">
        <v>0</v>
      </c>
      <c r="V385" t="s">
        <v>753</v>
      </c>
      <c r="W385" t="s">
        <v>755</v>
      </c>
      <c r="X385">
        <v>0</v>
      </c>
      <c r="Y385" t="s">
        <v>753</v>
      </c>
      <c r="Z385">
        <v>0</v>
      </c>
      <c r="AA385" t="s">
        <v>753</v>
      </c>
      <c r="AB385">
        <v>0</v>
      </c>
      <c r="AC385">
        <v>0.48209999999999997</v>
      </c>
      <c r="AD385">
        <v>8.5649999999999995</v>
      </c>
      <c r="AE385" t="s">
        <v>1477</v>
      </c>
      <c r="AF385">
        <v>3150</v>
      </c>
      <c r="AG385">
        <v>53</v>
      </c>
      <c r="AH385">
        <v>49</v>
      </c>
      <c r="AI385">
        <v>34</v>
      </c>
      <c r="AJ385" t="s">
        <v>1284</v>
      </c>
      <c r="AK385">
        <v>2100331</v>
      </c>
      <c r="AL385">
        <v>21006552</v>
      </c>
      <c r="AM385">
        <v>21000379</v>
      </c>
      <c r="AN385">
        <v>528189</v>
      </c>
      <c r="AO385">
        <v>6213978</v>
      </c>
      <c r="AP385">
        <v>528172</v>
      </c>
      <c r="AQ385">
        <v>6213996</v>
      </c>
      <c r="AR385" t="s">
        <v>758</v>
      </c>
      <c r="AS385">
        <v>0</v>
      </c>
      <c r="AT385">
        <v>0.3075</v>
      </c>
      <c r="AU385" t="s">
        <v>755</v>
      </c>
      <c r="AV385">
        <v>4.5999999999999999E-2</v>
      </c>
      <c r="AW385" t="s">
        <v>755</v>
      </c>
      <c r="AX385">
        <v>120.3049</v>
      </c>
      <c r="AY385" t="s">
        <v>753</v>
      </c>
      <c r="AZ385">
        <v>0</v>
      </c>
      <c r="BA385" t="s">
        <v>753</v>
      </c>
      <c r="BB385" t="s">
        <v>753</v>
      </c>
      <c r="BC385" t="s">
        <v>753</v>
      </c>
      <c r="BD385" t="s">
        <v>753</v>
      </c>
    </row>
    <row r="386" spans="1:56" x14ac:dyDescent="0.25">
      <c r="A386" t="s">
        <v>1995</v>
      </c>
      <c r="B386">
        <v>6341</v>
      </c>
      <c r="C386">
        <v>2</v>
      </c>
      <c r="D386" t="s">
        <v>1541</v>
      </c>
      <c r="E386">
        <v>360</v>
      </c>
      <c r="F386">
        <v>1.3</v>
      </c>
      <c r="G386">
        <v>13</v>
      </c>
      <c r="H386">
        <v>0.75</v>
      </c>
      <c r="I386">
        <v>1.5</v>
      </c>
      <c r="J386" t="s">
        <v>753</v>
      </c>
      <c r="K386" t="s">
        <v>1477</v>
      </c>
      <c r="L386" t="s">
        <v>1477</v>
      </c>
      <c r="M386">
        <v>0</v>
      </c>
      <c r="N386">
        <v>0</v>
      </c>
      <c r="O386" t="s">
        <v>2352</v>
      </c>
      <c r="P386" t="s">
        <v>753</v>
      </c>
      <c r="Q386">
        <v>0</v>
      </c>
      <c r="R386" t="s">
        <v>753</v>
      </c>
      <c r="S386">
        <v>0</v>
      </c>
      <c r="T386" t="s">
        <v>753</v>
      </c>
      <c r="U386">
        <v>0</v>
      </c>
      <c r="V386" t="s">
        <v>753</v>
      </c>
      <c r="W386">
        <v>0</v>
      </c>
      <c r="X386">
        <v>0</v>
      </c>
      <c r="Y386" t="s">
        <v>753</v>
      </c>
      <c r="Z386">
        <v>0</v>
      </c>
      <c r="AA386" t="s">
        <v>753</v>
      </c>
      <c r="AB386">
        <v>0</v>
      </c>
      <c r="AC386">
        <v>5.8</v>
      </c>
      <c r="AD386">
        <v>53.666666666666664</v>
      </c>
      <c r="AE386" t="s">
        <v>1477</v>
      </c>
      <c r="AF386">
        <v>3160</v>
      </c>
      <c r="AG386">
        <v>173</v>
      </c>
      <c r="AH386">
        <v>152</v>
      </c>
      <c r="AI386">
        <v>85</v>
      </c>
      <c r="AJ386" t="s">
        <v>1996</v>
      </c>
      <c r="AK386">
        <v>6200033</v>
      </c>
      <c r="AL386">
        <v>62000344</v>
      </c>
      <c r="AM386">
        <v>62000070</v>
      </c>
      <c r="AN386">
        <v>654490</v>
      </c>
      <c r="AO386">
        <v>6082217</v>
      </c>
      <c r="AP386">
        <v>99</v>
      </c>
      <c r="AQ386">
        <v>99</v>
      </c>
      <c r="AR386" t="s">
        <v>758</v>
      </c>
      <c r="AS386">
        <v>0</v>
      </c>
      <c r="AT386" t="s">
        <v>1477</v>
      </c>
      <c r="AU386">
        <v>0</v>
      </c>
      <c r="AV386" t="s">
        <v>1477</v>
      </c>
      <c r="AW386">
        <v>0</v>
      </c>
      <c r="AX386" t="s">
        <v>1477</v>
      </c>
      <c r="AY386">
        <v>0</v>
      </c>
      <c r="AZ386">
        <v>0</v>
      </c>
      <c r="BA386" t="s">
        <v>753</v>
      </c>
      <c r="BB386" t="s">
        <v>753</v>
      </c>
      <c r="BC386" t="s">
        <v>753</v>
      </c>
      <c r="BD386" t="s">
        <v>753</v>
      </c>
    </row>
    <row r="387" spans="1:56" x14ac:dyDescent="0.25">
      <c r="A387" t="s">
        <v>1928</v>
      </c>
      <c r="B387">
        <v>2402</v>
      </c>
      <c r="C387">
        <v>2</v>
      </c>
      <c r="D387" t="s">
        <v>1577</v>
      </c>
      <c r="E387">
        <v>155</v>
      </c>
      <c r="F387">
        <v>2.1</v>
      </c>
      <c r="G387">
        <v>15</v>
      </c>
      <c r="H387">
        <v>0.25</v>
      </c>
      <c r="I387">
        <v>0.5</v>
      </c>
      <c r="J387" t="s">
        <v>753</v>
      </c>
      <c r="K387" t="s">
        <v>787</v>
      </c>
      <c r="L387" t="s">
        <v>787</v>
      </c>
      <c r="M387" t="s">
        <v>738</v>
      </c>
      <c r="N387" t="s">
        <v>787</v>
      </c>
      <c r="O387" t="s">
        <v>2352</v>
      </c>
      <c r="P387" t="s">
        <v>753</v>
      </c>
      <c r="Q387">
        <v>0</v>
      </c>
      <c r="R387" t="s">
        <v>753</v>
      </c>
      <c r="S387">
        <v>0</v>
      </c>
      <c r="T387" t="s">
        <v>753</v>
      </c>
      <c r="U387">
        <v>0</v>
      </c>
      <c r="V387" t="s">
        <v>753</v>
      </c>
      <c r="W387" t="s">
        <v>787</v>
      </c>
      <c r="X387">
        <v>0</v>
      </c>
      <c r="Y387" t="s">
        <v>753</v>
      </c>
      <c r="Z387">
        <v>0</v>
      </c>
      <c r="AA387" t="s">
        <v>753</v>
      </c>
      <c r="AB387">
        <v>0</v>
      </c>
      <c r="AC387">
        <v>4.0072000000000001</v>
      </c>
      <c r="AD387">
        <v>83.338800000000006</v>
      </c>
      <c r="AE387">
        <v>2.4007000000000001</v>
      </c>
      <c r="AF387">
        <v>1150</v>
      </c>
      <c r="AG387">
        <v>143</v>
      </c>
      <c r="AH387">
        <v>127</v>
      </c>
      <c r="AI387">
        <v>111</v>
      </c>
      <c r="AJ387" t="s">
        <v>1929</v>
      </c>
      <c r="AK387">
        <v>5300146</v>
      </c>
      <c r="AL387">
        <v>53000527</v>
      </c>
      <c r="AM387">
        <v>53000526</v>
      </c>
      <c r="AN387">
        <v>724536</v>
      </c>
      <c r="AO387">
        <v>6163344</v>
      </c>
      <c r="AP387">
        <v>99</v>
      </c>
      <c r="AQ387">
        <v>99</v>
      </c>
      <c r="AR387" t="s">
        <v>1744</v>
      </c>
      <c r="AS387" t="s">
        <v>762</v>
      </c>
      <c r="AT387">
        <v>10.246</v>
      </c>
      <c r="AU387" t="s">
        <v>763</v>
      </c>
      <c r="AV387">
        <v>0.72250000000000003</v>
      </c>
      <c r="AW387" t="s">
        <v>763</v>
      </c>
      <c r="AX387">
        <v>166.0164</v>
      </c>
      <c r="AY387" t="s">
        <v>753</v>
      </c>
      <c r="AZ387">
        <v>0</v>
      </c>
      <c r="BA387" t="s">
        <v>753</v>
      </c>
      <c r="BB387" t="s">
        <v>753</v>
      </c>
      <c r="BC387" t="s">
        <v>753</v>
      </c>
      <c r="BD387" t="s">
        <v>753</v>
      </c>
    </row>
    <row r="388" spans="1:56" x14ac:dyDescent="0.25">
      <c r="A388" t="s">
        <v>891</v>
      </c>
      <c r="B388">
        <v>126</v>
      </c>
      <c r="C388">
        <v>1</v>
      </c>
      <c r="D388" t="s">
        <v>863</v>
      </c>
      <c r="E388">
        <v>630</v>
      </c>
      <c r="F388">
        <v>23.4</v>
      </c>
      <c r="G388">
        <v>13</v>
      </c>
      <c r="H388">
        <v>0.5</v>
      </c>
      <c r="I388">
        <v>1.5</v>
      </c>
      <c r="J388" t="s">
        <v>753</v>
      </c>
      <c r="K388" t="s">
        <v>762</v>
      </c>
      <c r="L388" t="s">
        <v>762</v>
      </c>
      <c r="M388" t="s">
        <v>738</v>
      </c>
      <c r="N388" t="s">
        <v>753</v>
      </c>
      <c r="O388" t="s">
        <v>2352</v>
      </c>
      <c r="P388" t="s">
        <v>753</v>
      </c>
      <c r="Q388" t="s">
        <v>753</v>
      </c>
      <c r="R388" t="s">
        <v>753</v>
      </c>
      <c r="S388" t="s">
        <v>753</v>
      </c>
      <c r="T388" t="s">
        <v>753</v>
      </c>
      <c r="U388">
        <v>0</v>
      </c>
      <c r="V388" t="s">
        <v>753</v>
      </c>
      <c r="W388" t="s">
        <v>753</v>
      </c>
      <c r="X388">
        <v>0</v>
      </c>
      <c r="Y388" t="s">
        <v>753</v>
      </c>
      <c r="Z388">
        <v>0</v>
      </c>
      <c r="AA388" t="s">
        <v>753</v>
      </c>
      <c r="AB388">
        <v>0</v>
      </c>
      <c r="AC388">
        <v>1.8032999999999999</v>
      </c>
      <c r="AD388">
        <v>124</v>
      </c>
      <c r="AE388" t="s">
        <v>1477</v>
      </c>
      <c r="AF388">
        <v>3150</v>
      </c>
      <c r="AG388">
        <v>0</v>
      </c>
      <c r="AH388">
        <v>0</v>
      </c>
      <c r="AI388">
        <v>0</v>
      </c>
      <c r="AJ388" t="s">
        <v>892</v>
      </c>
      <c r="AK388">
        <v>3200105</v>
      </c>
      <c r="AL388">
        <v>32000977</v>
      </c>
      <c r="AM388">
        <v>32000976</v>
      </c>
      <c r="AN388">
        <v>531957</v>
      </c>
      <c r="AO388">
        <v>6173049</v>
      </c>
      <c r="AP388">
        <v>531957</v>
      </c>
      <c r="AQ388">
        <v>6173049</v>
      </c>
      <c r="AR388" t="s">
        <v>758</v>
      </c>
      <c r="AS388" t="s">
        <v>755</v>
      </c>
      <c r="AT388">
        <v>3.2023000000000001</v>
      </c>
      <c r="AU388" t="s">
        <v>763</v>
      </c>
      <c r="AV388">
        <v>0.1371</v>
      </c>
      <c r="AW388" t="s">
        <v>763</v>
      </c>
      <c r="AX388">
        <v>88.336699999999993</v>
      </c>
      <c r="AY388" t="s">
        <v>753</v>
      </c>
      <c r="AZ388">
        <v>0</v>
      </c>
      <c r="BA388" t="s">
        <v>753</v>
      </c>
      <c r="BB388" t="s">
        <v>753</v>
      </c>
      <c r="BC388" t="s">
        <v>753</v>
      </c>
      <c r="BD388" t="s">
        <v>753</v>
      </c>
    </row>
    <row r="389" spans="1:56" x14ac:dyDescent="0.25">
      <c r="A389" t="s">
        <v>1891</v>
      </c>
      <c r="B389">
        <v>2003</v>
      </c>
      <c r="C389">
        <v>1</v>
      </c>
      <c r="D389" t="s">
        <v>1377</v>
      </c>
      <c r="E389">
        <v>706</v>
      </c>
      <c r="F389">
        <v>1.1000000000000001</v>
      </c>
      <c r="G389">
        <v>11</v>
      </c>
      <c r="H389">
        <v>0.38</v>
      </c>
      <c r="I389">
        <v>0.8</v>
      </c>
      <c r="J389" t="s">
        <v>753</v>
      </c>
      <c r="K389" t="s">
        <v>762</v>
      </c>
      <c r="L389" t="s">
        <v>762</v>
      </c>
      <c r="M389" t="s">
        <v>738</v>
      </c>
      <c r="N389" t="s">
        <v>762</v>
      </c>
      <c r="O389" t="s">
        <v>2352</v>
      </c>
      <c r="P389" t="s">
        <v>753</v>
      </c>
      <c r="Q389">
        <v>0</v>
      </c>
      <c r="R389" t="s">
        <v>753</v>
      </c>
      <c r="S389">
        <v>0</v>
      </c>
      <c r="T389" t="s">
        <v>753</v>
      </c>
      <c r="U389">
        <v>0</v>
      </c>
      <c r="V389" t="s">
        <v>753</v>
      </c>
      <c r="W389" t="s">
        <v>762</v>
      </c>
      <c r="X389">
        <v>0</v>
      </c>
      <c r="Y389" t="s">
        <v>753</v>
      </c>
      <c r="Z389">
        <v>0</v>
      </c>
      <c r="AA389" t="s">
        <v>753</v>
      </c>
      <c r="AB389">
        <v>0</v>
      </c>
      <c r="AC389">
        <v>4.5035999999999996</v>
      </c>
      <c r="AD389">
        <v>47.447400000000002</v>
      </c>
      <c r="AE389">
        <v>3.4914000000000001</v>
      </c>
      <c r="AF389">
        <v>1150</v>
      </c>
      <c r="AG389">
        <v>51</v>
      </c>
      <c r="AH389">
        <v>47</v>
      </c>
      <c r="AI389">
        <v>0</v>
      </c>
      <c r="AJ389" t="s">
        <v>1892</v>
      </c>
      <c r="AK389">
        <v>2300162</v>
      </c>
      <c r="AL389">
        <v>23000240</v>
      </c>
      <c r="AM389">
        <v>23000239</v>
      </c>
      <c r="AN389">
        <v>593191</v>
      </c>
      <c r="AO389">
        <v>6223267</v>
      </c>
      <c r="AP389">
        <v>593191</v>
      </c>
      <c r="AQ389">
        <v>6223267</v>
      </c>
      <c r="AR389" t="s">
        <v>758</v>
      </c>
      <c r="AS389">
        <v>0</v>
      </c>
      <c r="AT389">
        <v>1.7822</v>
      </c>
      <c r="AU389" t="s">
        <v>763</v>
      </c>
      <c r="AV389">
        <v>5.2999999999999999E-2</v>
      </c>
      <c r="AW389" t="s">
        <v>753</v>
      </c>
      <c r="AX389">
        <v>85.738799999999998</v>
      </c>
      <c r="AY389" t="s">
        <v>753</v>
      </c>
      <c r="AZ389">
        <v>0</v>
      </c>
      <c r="BA389" t="s">
        <v>753</v>
      </c>
      <c r="BB389" t="s">
        <v>753</v>
      </c>
      <c r="BC389" t="s">
        <v>753</v>
      </c>
      <c r="BD389" t="s">
        <v>753</v>
      </c>
    </row>
    <row r="390" spans="1:56" x14ac:dyDescent="0.25">
      <c r="A390" t="s">
        <v>416</v>
      </c>
      <c r="B390">
        <v>861</v>
      </c>
      <c r="C390">
        <v>2</v>
      </c>
      <c r="D390" t="s">
        <v>1541</v>
      </c>
      <c r="E390">
        <v>340</v>
      </c>
      <c r="F390">
        <v>2</v>
      </c>
      <c r="G390">
        <v>9</v>
      </c>
      <c r="H390">
        <v>1.1100000000000001</v>
      </c>
      <c r="I390">
        <v>1.7</v>
      </c>
      <c r="J390" t="s">
        <v>753</v>
      </c>
      <c r="K390" t="s">
        <v>787</v>
      </c>
      <c r="L390" t="s">
        <v>787</v>
      </c>
      <c r="M390" t="s">
        <v>738</v>
      </c>
      <c r="N390" t="s">
        <v>787</v>
      </c>
      <c r="O390" t="s">
        <v>2352</v>
      </c>
      <c r="P390" t="s">
        <v>753</v>
      </c>
      <c r="Q390" t="s">
        <v>762</v>
      </c>
      <c r="R390" t="s">
        <v>753</v>
      </c>
      <c r="S390" t="s">
        <v>762</v>
      </c>
      <c r="T390" t="s">
        <v>753</v>
      </c>
      <c r="U390">
        <v>0</v>
      </c>
      <c r="V390" t="s">
        <v>753</v>
      </c>
      <c r="W390" t="s">
        <v>787</v>
      </c>
      <c r="X390">
        <v>0</v>
      </c>
      <c r="Y390" t="s">
        <v>753</v>
      </c>
      <c r="Z390">
        <v>0</v>
      </c>
      <c r="AA390" t="s">
        <v>753</v>
      </c>
      <c r="AB390">
        <v>0</v>
      </c>
      <c r="AC390">
        <v>4.8822000000000001</v>
      </c>
      <c r="AD390">
        <v>40.7697</v>
      </c>
      <c r="AE390" t="s">
        <v>1477</v>
      </c>
      <c r="AF390">
        <v>0</v>
      </c>
      <c r="AG390">
        <v>163</v>
      </c>
      <c r="AH390">
        <v>194</v>
      </c>
      <c r="AI390">
        <v>93</v>
      </c>
      <c r="AJ390" t="s">
        <v>1626</v>
      </c>
      <c r="AK390">
        <v>5700082</v>
      </c>
      <c r="AL390">
        <v>57000317</v>
      </c>
      <c r="AM390">
        <v>57000316</v>
      </c>
      <c r="AN390">
        <v>660969</v>
      </c>
      <c r="AO390">
        <v>6139694</v>
      </c>
      <c r="AP390">
        <v>661000</v>
      </c>
      <c r="AQ390">
        <v>6139900</v>
      </c>
      <c r="AR390" t="s">
        <v>758</v>
      </c>
      <c r="AS390" t="s">
        <v>762</v>
      </c>
      <c r="AT390">
        <v>1.8141</v>
      </c>
      <c r="AU390" t="s">
        <v>763</v>
      </c>
      <c r="AV390">
        <v>0.16109999999999999</v>
      </c>
      <c r="AW390" t="s">
        <v>763</v>
      </c>
      <c r="AX390">
        <v>103.5264</v>
      </c>
      <c r="AY390" t="s">
        <v>753</v>
      </c>
      <c r="AZ390">
        <v>0</v>
      </c>
      <c r="BA390" t="s">
        <v>753</v>
      </c>
      <c r="BB390" t="s">
        <v>753</v>
      </c>
      <c r="BC390" t="s">
        <v>753</v>
      </c>
      <c r="BD390" t="s">
        <v>753</v>
      </c>
    </row>
    <row r="391" spans="1:56" x14ac:dyDescent="0.25">
      <c r="A391" t="s">
        <v>206</v>
      </c>
      <c r="B391">
        <v>484</v>
      </c>
      <c r="C391">
        <v>1</v>
      </c>
      <c r="D391" t="s">
        <v>975</v>
      </c>
      <c r="E391">
        <v>740</v>
      </c>
      <c r="F391">
        <v>3.2</v>
      </c>
      <c r="G391">
        <v>2</v>
      </c>
      <c r="H391">
        <v>4.42</v>
      </c>
      <c r="I391">
        <v>9.3000000000000007</v>
      </c>
      <c r="J391" t="s">
        <v>753</v>
      </c>
      <c r="K391" t="s">
        <v>753</v>
      </c>
      <c r="L391" t="s">
        <v>753</v>
      </c>
      <c r="M391" t="s">
        <v>754</v>
      </c>
      <c r="N391" t="s">
        <v>753</v>
      </c>
      <c r="O391" t="s">
        <v>2352</v>
      </c>
      <c r="P391" t="s">
        <v>753</v>
      </c>
      <c r="Q391">
        <v>0</v>
      </c>
      <c r="R391" t="s">
        <v>753</v>
      </c>
      <c r="S391">
        <v>0</v>
      </c>
      <c r="T391" t="s">
        <v>753</v>
      </c>
      <c r="U391">
        <v>0</v>
      </c>
      <c r="V391" t="s">
        <v>753</v>
      </c>
      <c r="W391" t="s">
        <v>753</v>
      </c>
      <c r="X391">
        <v>0</v>
      </c>
      <c r="Y391" t="s">
        <v>753</v>
      </c>
      <c r="Z391">
        <v>0</v>
      </c>
      <c r="AA391" t="s">
        <v>753</v>
      </c>
      <c r="AB391">
        <v>0</v>
      </c>
      <c r="AC391">
        <v>7.85E-2</v>
      </c>
      <c r="AD391">
        <v>24.016400000000001</v>
      </c>
      <c r="AE391" t="s">
        <v>1477</v>
      </c>
      <c r="AF391">
        <v>3110</v>
      </c>
      <c r="AG391">
        <v>53</v>
      </c>
      <c r="AH391">
        <v>49</v>
      </c>
      <c r="AI391">
        <v>34</v>
      </c>
      <c r="AJ391" t="s">
        <v>1285</v>
      </c>
      <c r="AK391">
        <v>2100203</v>
      </c>
      <c r="AL391">
        <v>21001753</v>
      </c>
      <c r="AM391">
        <v>21000377</v>
      </c>
      <c r="AN391">
        <v>528319</v>
      </c>
      <c r="AO391">
        <v>6207093</v>
      </c>
      <c r="AP391">
        <v>528319</v>
      </c>
      <c r="AQ391">
        <v>6207093</v>
      </c>
      <c r="AR391" t="s">
        <v>758</v>
      </c>
      <c r="AS391" t="s">
        <v>755</v>
      </c>
      <c r="AT391">
        <v>0.48409999999999997</v>
      </c>
      <c r="AU391" t="s">
        <v>755</v>
      </c>
      <c r="AV391">
        <v>1.89E-2</v>
      </c>
      <c r="AW391" t="s">
        <v>755</v>
      </c>
      <c r="AX391">
        <v>95.999700000000004</v>
      </c>
      <c r="AY391" t="s">
        <v>753</v>
      </c>
      <c r="AZ391">
        <v>0</v>
      </c>
      <c r="BA391" t="s">
        <v>753</v>
      </c>
      <c r="BB391" t="s">
        <v>753</v>
      </c>
      <c r="BC391" t="s">
        <v>753</v>
      </c>
      <c r="BD391" t="s">
        <v>753</v>
      </c>
    </row>
    <row r="392" spans="1:56" x14ac:dyDescent="0.25">
      <c r="A392" t="s">
        <v>332</v>
      </c>
      <c r="B392">
        <v>709</v>
      </c>
      <c r="C392">
        <v>2</v>
      </c>
      <c r="D392" t="s">
        <v>1495</v>
      </c>
      <c r="E392">
        <v>350</v>
      </c>
      <c r="F392">
        <v>7.2</v>
      </c>
      <c r="G392">
        <v>9</v>
      </c>
      <c r="H392">
        <v>2.86</v>
      </c>
      <c r="I392">
        <v>4.5</v>
      </c>
      <c r="J392" t="s">
        <v>753</v>
      </c>
      <c r="K392" t="s">
        <v>787</v>
      </c>
      <c r="L392" t="s">
        <v>787</v>
      </c>
      <c r="M392" t="s">
        <v>738</v>
      </c>
      <c r="N392" t="s">
        <v>787</v>
      </c>
      <c r="O392" t="s">
        <v>2352</v>
      </c>
      <c r="P392" t="s">
        <v>753</v>
      </c>
      <c r="Q392" t="s">
        <v>760</v>
      </c>
      <c r="R392" t="s">
        <v>753</v>
      </c>
      <c r="S392" t="s">
        <v>760</v>
      </c>
      <c r="T392" t="s">
        <v>753</v>
      </c>
      <c r="U392">
        <v>0</v>
      </c>
      <c r="V392" t="s">
        <v>753</v>
      </c>
      <c r="W392" t="s">
        <v>787</v>
      </c>
      <c r="X392">
        <v>0</v>
      </c>
      <c r="Y392" t="s">
        <v>753</v>
      </c>
      <c r="Z392" t="s">
        <v>787</v>
      </c>
      <c r="AA392" t="s">
        <v>753</v>
      </c>
      <c r="AB392" t="s">
        <v>764</v>
      </c>
      <c r="AC392">
        <v>4.5473999999999997</v>
      </c>
      <c r="AD392">
        <v>32.170999999999999</v>
      </c>
      <c r="AE392">
        <v>0.1038</v>
      </c>
      <c r="AF392">
        <v>3150</v>
      </c>
      <c r="AG392">
        <v>136</v>
      </c>
      <c r="AH392">
        <v>120</v>
      </c>
      <c r="AI392">
        <v>105</v>
      </c>
      <c r="AJ392" t="s">
        <v>1515</v>
      </c>
      <c r="AK392">
        <v>5200008</v>
      </c>
      <c r="AL392">
        <v>52000268</v>
      </c>
      <c r="AM392">
        <v>52000008</v>
      </c>
      <c r="AN392">
        <v>687852</v>
      </c>
      <c r="AO392">
        <v>6168864</v>
      </c>
      <c r="AP392">
        <v>687852</v>
      </c>
      <c r="AQ392">
        <v>6168864</v>
      </c>
      <c r="AR392" t="s">
        <v>758</v>
      </c>
      <c r="AS392" t="s">
        <v>762</v>
      </c>
      <c r="AT392">
        <v>1.7634000000000001</v>
      </c>
      <c r="AU392" t="s">
        <v>763</v>
      </c>
      <c r="AV392">
        <v>0.17879999999999999</v>
      </c>
      <c r="AW392" t="s">
        <v>763</v>
      </c>
      <c r="AX392">
        <v>146.53620000000001</v>
      </c>
      <c r="AY392" t="s">
        <v>753</v>
      </c>
      <c r="AZ392" t="s">
        <v>764</v>
      </c>
      <c r="BA392" t="s">
        <v>753</v>
      </c>
      <c r="BB392" t="s">
        <v>753</v>
      </c>
      <c r="BC392" t="s">
        <v>753</v>
      </c>
      <c r="BD392" t="s">
        <v>753</v>
      </c>
    </row>
    <row r="393" spans="1:56" x14ac:dyDescent="0.25">
      <c r="A393" t="s">
        <v>417</v>
      </c>
      <c r="B393">
        <v>862</v>
      </c>
      <c r="C393">
        <v>2</v>
      </c>
      <c r="D393" t="s">
        <v>1541</v>
      </c>
      <c r="E393">
        <v>376</v>
      </c>
      <c r="F393">
        <v>7.2</v>
      </c>
      <c r="G393">
        <v>9</v>
      </c>
      <c r="H393">
        <v>1.35</v>
      </c>
      <c r="I393">
        <v>2</v>
      </c>
      <c r="J393" t="s">
        <v>753</v>
      </c>
      <c r="K393" t="s">
        <v>762</v>
      </c>
      <c r="L393" t="s">
        <v>762</v>
      </c>
      <c r="M393" t="s">
        <v>738</v>
      </c>
      <c r="N393" t="s">
        <v>762</v>
      </c>
      <c r="O393" t="s">
        <v>2352</v>
      </c>
      <c r="P393" t="s">
        <v>753</v>
      </c>
      <c r="Q393" t="s">
        <v>753</v>
      </c>
      <c r="R393" t="s">
        <v>753</v>
      </c>
      <c r="S393" t="s">
        <v>753</v>
      </c>
      <c r="T393" t="s">
        <v>753</v>
      </c>
      <c r="U393">
        <v>0</v>
      </c>
      <c r="V393" t="s">
        <v>753</v>
      </c>
      <c r="W393" t="s">
        <v>762</v>
      </c>
      <c r="X393">
        <v>0</v>
      </c>
      <c r="Y393" t="s">
        <v>753</v>
      </c>
      <c r="Z393">
        <v>0</v>
      </c>
      <c r="AA393" t="s">
        <v>753</v>
      </c>
      <c r="AB393">
        <v>0</v>
      </c>
      <c r="AC393">
        <v>1.2121</v>
      </c>
      <c r="AD393">
        <v>17.4072</v>
      </c>
      <c r="AE393" t="s">
        <v>1477</v>
      </c>
      <c r="AF393">
        <v>3100</v>
      </c>
      <c r="AG393">
        <v>0</v>
      </c>
      <c r="AH393">
        <v>0</v>
      </c>
      <c r="AI393">
        <v>0</v>
      </c>
      <c r="AJ393" t="s">
        <v>1627</v>
      </c>
      <c r="AK393">
        <v>6300007</v>
      </c>
      <c r="AL393">
        <v>63000290</v>
      </c>
      <c r="AM393">
        <v>63000009</v>
      </c>
      <c r="AN393">
        <v>671989</v>
      </c>
      <c r="AO393">
        <v>6066874</v>
      </c>
      <c r="AP393">
        <v>671989</v>
      </c>
      <c r="AQ393">
        <v>6066874</v>
      </c>
      <c r="AR393" t="s">
        <v>758</v>
      </c>
      <c r="AS393" t="s">
        <v>755</v>
      </c>
      <c r="AT393">
        <v>1.1132</v>
      </c>
      <c r="AU393" t="s">
        <v>753</v>
      </c>
      <c r="AV393">
        <v>5.0700000000000002E-2</v>
      </c>
      <c r="AW393" t="s">
        <v>755</v>
      </c>
      <c r="AX393">
        <v>96.976200000000006</v>
      </c>
      <c r="AY393" t="s">
        <v>753</v>
      </c>
      <c r="AZ393">
        <v>0</v>
      </c>
      <c r="BA393" t="s">
        <v>753</v>
      </c>
      <c r="BB393" t="s">
        <v>753</v>
      </c>
      <c r="BC393" t="s">
        <v>753</v>
      </c>
      <c r="BD393" t="s">
        <v>753</v>
      </c>
    </row>
    <row r="394" spans="1:56" x14ac:dyDescent="0.25">
      <c r="A394" t="s">
        <v>1233</v>
      </c>
      <c r="B394">
        <v>434</v>
      </c>
      <c r="C394">
        <v>1</v>
      </c>
      <c r="D394" t="s">
        <v>1217</v>
      </c>
      <c r="E394">
        <v>657</v>
      </c>
      <c r="F394">
        <v>11.8</v>
      </c>
      <c r="G394">
        <v>10</v>
      </c>
      <c r="H394">
        <v>3.17</v>
      </c>
      <c r="I394">
        <v>7</v>
      </c>
      <c r="J394" t="s">
        <v>753</v>
      </c>
      <c r="K394" t="s">
        <v>753</v>
      </c>
      <c r="L394" t="s">
        <v>753</v>
      </c>
      <c r="M394" t="s">
        <v>754</v>
      </c>
      <c r="N394" t="s">
        <v>755</v>
      </c>
      <c r="O394" t="s">
        <v>2352</v>
      </c>
      <c r="P394" t="s">
        <v>753</v>
      </c>
      <c r="Q394" t="s">
        <v>753</v>
      </c>
      <c r="R394" t="s">
        <v>753</v>
      </c>
      <c r="S394" t="s">
        <v>753</v>
      </c>
      <c r="T394" t="s">
        <v>753</v>
      </c>
      <c r="U394">
        <v>0</v>
      </c>
      <c r="V394" t="s">
        <v>753</v>
      </c>
      <c r="W394" t="s">
        <v>755</v>
      </c>
      <c r="X394">
        <v>0</v>
      </c>
      <c r="Y394" t="s">
        <v>753</v>
      </c>
      <c r="Z394">
        <v>0</v>
      </c>
      <c r="AA394" t="s">
        <v>753</v>
      </c>
      <c r="AB394">
        <v>0</v>
      </c>
      <c r="AC394">
        <v>1.0786</v>
      </c>
      <c r="AD394">
        <v>11.063599999999999</v>
      </c>
      <c r="AE394">
        <v>0.1</v>
      </c>
      <c r="AF394">
        <v>0</v>
      </c>
      <c r="AG394">
        <v>0</v>
      </c>
      <c r="AH394">
        <v>0</v>
      </c>
      <c r="AI394">
        <v>0</v>
      </c>
      <c r="AJ394" t="s">
        <v>1234</v>
      </c>
      <c r="AK394">
        <v>2500487</v>
      </c>
      <c r="AL394">
        <v>25001317</v>
      </c>
      <c r="AM394">
        <v>25001316</v>
      </c>
      <c r="AN394">
        <v>500173</v>
      </c>
      <c r="AO394">
        <v>6220183</v>
      </c>
      <c r="AP394">
        <v>500173</v>
      </c>
      <c r="AQ394">
        <v>6220183</v>
      </c>
      <c r="AR394" t="s">
        <v>758</v>
      </c>
      <c r="AS394" t="s">
        <v>755</v>
      </c>
      <c r="AT394">
        <v>0.51200000000000001</v>
      </c>
      <c r="AU394" t="s">
        <v>755</v>
      </c>
      <c r="AV394">
        <v>8.6E-3</v>
      </c>
      <c r="AW394" t="s">
        <v>755</v>
      </c>
      <c r="AX394">
        <v>99.715699999999998</v>
      </c>
      <c r="AY394" t="s">
        <v>753</v>
      </c>
      <c r="AZ394">
        <v>0</v>
      </c>
      <c r="BA394" t="s">
        <v>753</v>
      </c>
      <c r="BB394" t="s">
        <v>753</v>
      </c>
      <c r="BC394" t="s">
        <v>753</v>
      </c>
      <c r="BD394" t="s">
        <v>753</v>
      </c>
    </row>
    <row r="395" spans="1:56" x14ac:dyDescent="0.25">
      <c r="A395" t="s">
        <v>1479</v>
      </c>
      <c r="B395">
        <v>670</v>
      </c>
      <c r="C395">
        <v>2</v>
      </c>
      <c r="D395" t="s">
        <v>1467</v>
      </c>
      <c r="E395">
        <v>326</v>
      </c>
      <c r="F395">
        <v>10.8</v>
      </c>
      <c r="G395">
        <v>15</v>
      </c>
      <c r="H395">
        <v>0.25</v>
      </c>
      <c r="I395">
        <v>1</v>
      </c>
      <c r="J395" t="s">
        <v>753</v>
      </c>
      <c r="K395" t="s">
        <v>760</v>
      </c>
      <c r="L395" t="s">
        <v>760</v>
      </c>
      <c r="M395" t="s">
        <v>738</v>
      </c>
      <c r="N395" t="s">
        <v>760</v>
      </c>
      <c r="O395" t="s">
        <v>2352</v>
      </c>
      <c r="P395" t="s">
        <v>753</v>
      </c>
      <c r="Q395">
        <v>0</v>
      </c>
      <c r="R395" t="s">
        <v>753</v>
      </c>
      <c r="S395">
        <v>0</v>
      </c>
      <c r="T395" t="s">
        <v>753</v>
      </c>
      <c r="U395">
        <v>0</v>
      </c>
      <c r="V395" t="s">
        <v>753</v>
      </c>
      <c r="W395" t="s">
        <v>760</v>
      </c>
      <c r="X395">
        <v>0</v>
      </c>
      <c r="Y395" t="s">
        <v>753</v>
      </c>
      <c r="Z395">
        <v>0</v>
      </c>
      <c r="AA395" t="s">
        <v>753</v>
      </c>
      <c r="AB395">
        <v>0</v>
      </c>
      <c r="AC395">
        <v>4.4219999999999997</v>
      </c>
      <c r="AD395">
        <v>85.733500000000006</v>
      </c>
      <c r="AE395">
        <v>27.079599999999999</v>
      </c>
      <c r="AF395">
        <v>1150</v>
      </c>
      <c r="AG395">
        <v>154</v>
      </c>
      <c r="AH395">
        <v>135</v>
      </c>
      <c r="AI395">
        <v>94</v>
      </c>
      <c r="AJ395" t="s">
        <v>1480</v>
      </c>
      <c r="AK395">
        <v>5100149</v>
      </c>
      <c r="AL395">
        <v>51000547</v>
      </c>
      <c r="AM395">
        <v>51000546</v>
      </c>
      <c r="AN395">
        <v>636277</v>
      </c>
      <c r="AO395">
        <v>6180514</v>
      </c>
      <c r="AP395">
        <v>636277</v>
      </c>
      <c r="AQ395">
        <v>6180514</v>
      </c>
      <c r="AR395" t="s">
        <v>758</v>
      </c>
      <c r="AS395" t="s">
        <v>762</v>
      </c>
      <c r="AT395">
        <v>4.9141000000000004</v>
      </c>
      <c r="AU395" t="s">
        <v>763</v>
      </c>
      <c r="AV395">
        <v>1.2283999999999999</v>
      </c>
      <c r="AW395" t="s">
        <v>763</v>
      </c>
      <c r="AX395">
        <v>122.2368</v>
      </c>
      <c r="AY395" t="s">
        <v>753</v>
      </c>
      <c r="AZ395">
        <v>0</v>
      </c>
      <c r="BA395" t="s">
        <v>753</v>
      </c>
      <c r="BB395" t="s">
        <v>753</v>
      </c>
      <c r="BC395" t="s">
        <v>753</v>
      </c>
      <c r="BD395" t="s">
        <v>753</v>
      </c>
    </row>
    <row r="396" spans="1:56" x14ac:dyDescent="0.25">
      <c r="A396" t="s">
        <v>1083</v>
      </c>
      <c r="B396">
        <v>316</v>
      </c>
      <c r="C396">
        <v>1</v>
      </c>
      <c r="D396" t="s">
        <v>998</v>
      </c>
      <c r="E396">
        <v>791</v>
      </c>
      <c r="F396">
        <v>14.6</v>
      </c>
      <c r="G396">
        <v>1</v>
      </c>
      <c r="H396">
        <v>1.19</v>
      </c>
      <c r="I396">
        <v>1.9</v>
      </c>
      <c r="J396" t="s">
        <v>753</v>
      </c>
      <c r="K396" t="s">
        <v>755</v>
      </c>
      <c r="L396" t="s">
        <v>755</v>
      </c>
      <c r="M396" t="s">
        <v>754</v>
      </c>
      <c r="N396" t="s">
        <v>755</v>
      </c>
      <c r="O396" t="s">
        <v>2352</v>
      </c>
      <c r="P396" t="s">
        <v>753</v>
      </c>
      <c r="Q396" t="s">
        <v>755</v>
      </c>
      <c r="R396" t="s">
        <v>753</v>
      </c>
      <c r="S396" t="s">
        <v>755</v>
      </c>
      <c r="T396" t="s">
        <v>753</v>
      </c>
      <c r="U396">
        <v>0</v>
      </c>
      <c r="V396" t="s">
        <v>753</v>
      </c>
      <c r="W396" t="s">
        <v>755</v>
      </c>
      <c r="X396">
        <v>0</v>
      </c>
      <c r="Y396" t="s">
        <v>753</v>
      </c>
      <c r="Z396">
        <v>0</v>
      </c>
      <c r="AA396" t="s">
        <v>753</v>
      </c>
      <c r="AB396">
        <v>0</v>
      </c>
      <c r="AC396">
        <v>2E-3</v>
      </c>
      <c r="AD396">
        <v>12.3748</v>
      </c>
      <c r="AE396">
        <v>0.1</v>
      </c>
      <c r="AF396">
        <v>3130</v>
      </c>
      <c r="AG396">
        <v>0</v>
      </c>
      <c r="AH396">
        <v>0</v>
      </c>
      <c r="AI396">
        <v>0</v>
      </c>
      <c r="AJ396" t="s">
        <v>1084</v>
      </c>
      <c r="AK396">
        <v>2000147</v>
      </c>
      <c r="AL396">
        <v>20000738</v>
      </c>
      <c r="AM396">
        <v>20000737</v>
      </c>
      <c r="AN396">
        <v>505723</v>
      </c>
      <c r="AO396">
        <v>6238507</v>
      </c>
      <c r="AP396">
        <v>505723</v>
      </c>
      <c r="AQ396">
        <v>6238507</v>
      </c>
      <c r="AR396" t="s">
        <v>758</v>
      </c>
      <c r="AS396">
        <v>0</v>
      </c>
      <c r="AT396">
        <v>0.34639999999999999</v>
      </c>
      <c r="AU396" t="s">
        <v>755</v>
      </c>
      <c r="AV396">
        <v>1.5100000000000001E-2</v>
      </c>
      <c r="AW396" t="s">
        <v>755</v>
      </c>
      <c r="AX396">
        <v>96.690899999999999</v>
      </c>
      <c r="AY396" t="s">
        <v>753</v>
      </c>
      <c r="AZ396">
        <v>0</v>
      </c>
      <c r="BA396" t="s">
        <v>753</v>
      </c>
      <c r="BB396" t="s">
        <v>753</v>
      </c>
      <c r="BC396" t="s">
        <v>753</v>
      </c>
      <c r="BD396" t="s">
        <v>753</v>
      </c>
    </row>
    <row r="397" spans="1:56" x14ac:dyDescent="0.25">
      <c r="A397" t="s">
        <v>1083</v>
      </c>
      <c r="B397">
        <v>1505</v>
      </c>
      <c r="C397">
        <v>1</v>
      </c>
      <c r="D397" t="s">
        <v>975</v>
      </c>
      <c r="E397">
        <v>615</v>
      </c>
      <c r="F397">
        <v>2.2000000000000002</v>
      </c>
      <c r="G397">
        <v>5</v>
      </c>
      <c r="H397">
        <v>0.4</v>
      </c>
      <c r="I397">
        <v>1</v>
      </c>
      <c r="J397" t="s">
        <v>753</v>
      </c>
      <c r="K397" t="s">
        <v>760</v>
      </c>
      <c r="L397" t="s">
        <v>760</v>
      </c>
      <c r="M397" t="s">
        <v>738</v>
      </c>
      <c r="N397" t="s">
        <v>760</v>
      </c>
      <c r="O397" t="s">
        <v>2352</v>
      </c>
      <c r="P397" t="s">
        <v>753</v>
      </c>
      <c r="Q397" t="s">
        <v>762</v>
      </c>
      <c r="R397" t="s">
        <v>753</v>
      </c>
      <c r="S397" t="s">
        <v>762</v>
      </c>
      <c r="T397" t="s">
        <v>753</v>
      </c>
      <c r="U397">
        <v>0</v>
      </c>
      <c r="V397" t="s">
        <v>753</v>
      </c>
      <c r="W397" t="s">
        <v>760</v>
      </c>
      <c r="X397">
        <v>0</v>
      </c>
      <c r="Y397" t="s">
        <v>753</v>
      </c>
      <c r="Z397">
        <v>0</v>
      </c>
      <c r="AA397" t="s">
        <v>753</v>
      </c>
      <c r="AB397">
        <v>0</v>
      </c>
      <c r="AC397">
        <v>2.3400000000000001E-2</v>
      </c>
      <c r="AD397">
        <v>288.45400000000001</v>
      </c>
      <c r="AE397" t="s">
        <v>1477</v>
      </c>
      <c r="AF397">
        <v>3130</v>
      </c>
      <c r="AG397">
        <v>52</v>
      </c>
      <c r="AH397">
        <v>48</v>
      </c>
      <c r="AI397">
        <v>33</v>
      </c>
      <c r="AJ397" t="s">
        <v>1839</v>
      </c>
      <c r="AK397">
        <v>2100213</v>
      </c>
      <c r="AL397">
        <v>21001689</v>
      </c>
      <c r="AM397">
        <v>21006271</v>
      </c>
      <c r="AN397">
        <v>541607</v>
      </c>
      <c r="AO397">
        <v>6212461</v>
      </c>
      <c r="AP397">
        <v>541607</v>
      </c>
      <c r="AQ397">
        <v>6212461</v>
      </c>
      <c r="AR397" t="s">
        <v>1744</v>
      </c>
      <c r="AS397" t="s">
        <v>762</v>
      </c>
      <c r="AT397">
        <v>1.2992999999999999</v>
      </c>
      <c r="AU397" t="s">
        <v>763</v>
      </c>
      <c r="AV397">
        <v>0.1953</v>
      </c>
      <c r="AW397" t="s">
        <v>763</v>
      </c>
      <c r="AX397">
        <v>86.657200000000003</v>
      </c>
      <c r="AY397" t="s">
        <v>753</v>
      </c>
      <c r="AZ397">
        <v>0</v>
      </c>
      <c r="BA397" t="s">
        <v>753</v>
      </c>
      <c r="BB397" t="s">
        <v>753</v>
      </c>
      <c r="BC397" t="s">
        <v>753</v>
      </c>
      <c r="BD397" t="s">
        <v>753</v>
      </c>
    </row>
    <row r="398" spans="1:56" x14ac:dyDescent="0.25">
      <c r="A398" t="s">
        <v>676</v>
      </c>
      <c r="B398">
        <v>1803</v>
      </c>
      <c r="C398">
        <v>1</v>
      </c>
      <c r="D398" t="s">
        <v>941</v>
      </c>
      <c r="E398">
        <v>756</v>
      </c>
      <c r="F398">
        <v>3.2</v>
      </c>
      <c r="G398">
        <v>5</v>
      </c>
      <c r="H398">
        <v>0.49</v>
      </c>
      <c r="I398">
        <v>0.9</v>
      </c>
      <c r="J398" t="s">
        <v>753</v>
      </c>
      <c r="K398" t="s">
        <v>760</v>
      </c>
      <c r="L398" t="s">
        <v>760</v>
      </c>
      <c r="M398" t="s">
        <v>738</v>
      </c>
      <c r="N398" t="s">
        <v>760</v>
      </c>
      <c r="O398" t="s">
        <v>2352</v>
      </c>
      <c r="P398" t="s">
        <v>753</v>
      </c>
      <c r="Q398" t="s">
        <v>755</v>
      </c>
      <c r="R398" t="s">
        <v>753</v>
      </c>
      <c r="S398" t="s">
        <v>755</v>
      </c>
      <c r="T398" t="s">
        <v>753</v>
      </c>
      <c r="U398">
        <v>0</v>
      </c>
      <c r="V398" t="s">
        <v>753</v>
      </c>
      <c r="W398" t="s">
        <v>760</v>
      </c>
      <c r="X398">
        <v>0</v>
      </c>
      <c r="Y398" t="s">
        <v>753</v>
      </c>
      <c r="Z398">
        <v>0</v>
      </c>
      <c r="AA398" t="s">
        <v>753</v>
      </c>
      <c r="AB398">
        <v>0</v>
      </c>
      <c r="AC398">
        <v>3.7600000000000001E-2</v>
      </c>
      <c r="AD398">
        <v>85.621700000000004</v>
      </c>
      <c r="AE398">
        <v>0</v>
      </c>
      <c r="AF398">
        <v>3130</v>
      </c>
      <c r="AG398">
        <v>53</v>
      </c>
      <c r="AH398">
        <v>49</v>
      </c>
      <c r="AI398">
        <v>34</v>
      </c>
      <c r="AJ398" t="s">
        <v>1863</v>
      </c>
      <c r="AK398">
        <v>2500566</v>
      </c>
      <c r="AL398">
        <v>25003302</v>
      </c>
      <c r="AM398">
        <v>25003301</v>
      </c>
      <c r="AN398">
        <v>525513</v>
      </c>
      <c r="AO398">
        <v>6208098</v>
      </c>
      <c r="AP398">
        <v>525513</v>
      </c>
      <c r="AQ398">
        <v>6208098</v>
      </c>
      <c r="AR398" t="s">
        <v>1744</v>
      </c>
      <c r="AS398">
        <v>0</v>
      </c>
      <c r="AT398">
        <v>0.83399999999999996</v>
      </c>
      <c r="AU398" t="s">
        <v>763</v>
      </c>
      <c r="AV398">
        <v>3.9E-2</v>
      </c>
      <c r="AW398" t="s">
        <v>753</v>
      </c>
      <c r="AX398">
        <v>96.628200000000007</v>
      </c>
      <c r="AY398" t="s">
        <v>753</v>
      </c>
      <c r="AZ398">
        <v>0</v>
      </c>
      <c r="BA398" t="s">
        <v>753</v>
      </c>
      <c r="BB398" t="s">
        <v>753</v>
      </c>
      <c r="BC398" t="s">
        <v>753</v>
      </c>
      <c r="BD398" t="s">
        <v>753</v>
      </c>
    </row>
    <row r="399" spans="1:56" x14ac:dyDescent="0.25">
      <c r="A399" t="s">
        <v>1286</v>
      </c>
      <c r="B399">
        <v>485</v>
      </c>
      <c r="C399">
        <v>1</v>
      </c>
      <c r="D399" t="s">
        <v>975</v>
      </c>
      <c r="E399">
        <v>791</v>
      </c>
      <c r="F399">
        <v>6.4</v>
      </c>
      <c r="G399">
        <v>5</v>
      </c>
      <c r="H399">
        <v>1.35</v>
      </c>
      <c r="I399">
        <v>4.8</v>
      </c>
      <c r="J399" t="s">
        <v>753</v>
      </c>
      <c r="K399" t="s">
        <v>787</v>
      </c>
      <c r="L399" t="s">
        <v>787</v>
      </c>
      <c r="M399" t="s">
        <v>738</v>
      </c>
      <c r="N399" t="s">
        <v>787</v>
      </c>
      <c r="O399" t="s">
        <v>2352</v>
      </c>
      <c r="P399" t="s">
        <v>753</v>
      </c>
      <c r="Q399" t="s">
        <v>760</v>
      </c>
      <c r="R399" t="s">
        <v>753</v>
      </c>
      <c r="S399" t="s">
        <v>760</v>
      </c>
      <c r="T399" t="s">
        <v>753</v>
      </c>
      <c r="U399">
        <v>0</v>
      </c>
      <c r="V399" t="s">
        <v>753</v>
      </c>
      <c r="W399" t="s">
        <v>787</v>
      </c>
      <c r="X399">
        <v>0</v>
      </c>
      <c r="Y399" t="s">
        <v>753</v>
      </c>
      <c r="Z399">
        <v>0</v>
      </c>
      <c r="AA399" t="s">
        <v>753</v>
      </c>
      <c r="AB399">
        <v>0</v>
      </c>
      <c r="AC399">
        <v>5.6399999999999999E-2</v>
      </c>
      <c r="AD399">
        <v>238.28620000000001</v>
      </c>
      <c r="AE399">
        <v>0.1</v>
      </c>
      <c r="AF399">
        <v>3160</v>
      </c>
      <c r="AG399">
        <v>0</v>
      </c>
      <c r="AH399">
        <v>0</v>
      </c>
      <c r="AI399">
        <v>0</v>
      </c>
      <c r="AJ399" t="s">
        <v>1287</v>
      </c>
      <c r="AK399">
        <v>1900014</v>
      </c>
      <c r="AL399">
        <v>19000130</v>
      </c>
      <c r="AM399">
        <v>19000020</v>
      </c>
      <c r="AN399">
        <v>517509</v>
      </c>
      <c r="AO399">
        <v>6251173</v>
      </c>
      <c r="AP399">
        <v>517509</v>
      </c>
      <c r="AQ399">
        <v>6251173</v>
      </c>
      <c r="AR399" t="s">
        <v>758</v>
      </c>
      <c r="AS399" t="s">
        <v>762</v>
      </c>
      <c r="AT399">
        <v>1.7426999999999999</v>
      </c>
      <c r="AU399" t="s">
        <v>763</v>
      </c>
      <c r="AV399">
        <v>0.39550000000000002</v>
      </c>
      <c r="AW399" t="s">
        <v>763</v>
      </c>
      <c r="AX399">
        <v>87.780299999999997</v>
      </c>
      <c r="AY399" t="s">
        <v>753</v>
      </c>
      <c r="AZ399">
        <v>0</v>
      </c>
      <c r="BA399" t="s">
        <v>753</v>
      </c>
      <c r="BB399" t="s">
        <v>753</v>
      </c>
      <c r="BC399" t="s">
        <v>753</v>
      </c>
      <c r="BD399" t="s">
        <v>753</v>
      </c>
    </row>
    <row r="400" spans="1:56" x14ac:dyDescent="0.25">
      <c r="A400" t="s">
        <v>1763</v>
      </c>
      <c r="B400">
        <v>1111</v>
      </c>
      <c r="C400">
        <v>1</v>
      </c>
      <c r="D400" t="s">
        <v>752</v>
      </c>
      <c r="E400">
        <v>825</v>
      </c>
      <c r="F400">
        <v>1.6</v>
      </c>
      <c r="G400">
        <v>13</v>
      </c>
      <c r="H400">
        <v>0.11</v>
      </c>
      <c r="I400">
        <v>0.22</v>
      </c>
      <c r="J400" t="s">
        <v>753</v>
      </c>
      <c r="K400" t="s">
        <v>1477</v>
      </c>
      <c r="L400" t="s">
        <v>1477</v>
      </c>
      <c r="M400">
        <v>0</v>
      </c>
      <c r="N400">
        <v>0</v>
      </c>
      <c r="O400" t="s">
        <v>2352</v>
      </c>
      <c r="P400" t="s">
        <v>753</v>
      </c>
      <c r="Q400">
        <v>0</v>
      </c>
      <c r="R400" t="s">
        <v>753</v>
      </c>
      <c r="S400">
        <v>0</v>
      </c>
      <c r="T400" t="s">
        <v>753</v>
      </c>
      <c r="U400">
        <v>0</v>
      </c>
      <c r="V400" t="s">
        <v>753</v>
      </c>
      <c r="W400">
        <v>0</v>
      </c>
      <c r="X400">
        <v>0</v>
      </c>
      <c r="Y400" t="s">
        <v>753</v>
      </c>
      <c r="Z400">
        <v>0</v>
      </c>
      <c r="AA400" t="s">
        <v>753</v>
      </c>
      <c r="AB400">
        <v>0</v>
      </c>
      <c r="AC400">
        <v>2</v>
      </c>
      <c r="AD400">
        <v>133</v>
      </c>
      <c r="AE400" t="s">
        <v>1477</v>
      </c>
      <c r="AF400">
        <v>1150</v>
      </c>
      <c r="AG400">
        <v>9</v>
      </c>
      <c r="AH400">
        <v>9</v>
      </c>
      <c r="AI400">
        <v>10</v>
      </c>
      <c r="AJ400" t="s">
        <v>1764</v>
      </c>
      <c r="AK400">
        <v>200220</v>
      </c>
      <c r="AL400">
        <v>2000906</v>
      </c>
      <c r="AM400">
        <v>2000905</v>
      </c>
      <c r="AN400">
        <v>620170</v>
      </c>
      <c r="AO400">
        <v>6344979</v>
      </c>
      <c r="AP400">
        <v>99</v>
      </c>
      <c r="AQ400">
        <v>99</v>
      </c>
      <c r="AR400" t="s">
        <v>1744</v>
      </c>
      <c r="AS400">
        <v>0</v>
      </c>
      <c r="AT400" t="s">
        <v>1477</v>
      </c>
      <c r="AU400">
        <v>0</v>
      </c>
      <c r="AV400" t="s">
        <v>1477</v>
      </c>
      <c r="AW400">
        <v>0</v>
      </c>
      <c r="AX400" t="s">
        <v>1477</v>
      </c>
      <c r="AY400">
        <v>0</v>
      </c>
      <c r="AZ400">
        <v>0</v>
      </c>
      <c r="BA400" t="s">
        <v>753</v>
      </c>
      <c r="BB400" t="s">
        <v>753</v>
      </c>
      <c r="BC400" t="s">
        <v>753</v>
      </c>
      <c r="BD400" t="s">
        <v>753</v>
      </c>
    </row>
    <row r="401" spans="1:56" x14ac:dyDescent="0.25">
      <c r="A401" t="s">
        <v>465</v>
      </c>
      <c r="B401">
        <v>963</v>
      </c>
      <c r="C401">
        <v>1</v>
      </c>
      <c r="D401" t="s">
        <v>863</v>
      </c>
      <c r="E401">
        <v>580</v>
      </c>
      <c r="F401">
        <v>11.4</v>
      </c>
      <c r="G401">
        <v>9</v>
      </c>
      <c r="H401">
        <v>0.76</v>
      </c>
      <c r="I401">
        <v>1.3</v>
      </c>
      <c r="J401" t="s">
        <v>753</v>
      </c>
      <c r="K401" t="s">
        <v>760</v>
      </c>
      <c r="L401" t="s">
        <v>760</v>
      </c>
      <c r="M401" t="s">
        <v>738</v>
      </c>
      <c r="N401" t="s">
        <v>762</v>
      </c>
      <c r="O401" t="s">
        <v>753</v>
      </c>
      <c r="P401" t="s">
        <v>753</v>
      </c>
      <c r="Q401" t="s">
        <v>753</v>
      </c>
      <c r="R401" t="s">
        <v>753</v>
      </c>
      <c r="S401" t="s">
        <v>753</v>
      </c>
      <c r="T401" t="s">
        <v>753</v>
      </c>
      <c r="U401" t="s">
        <v>753</v>
      </c>
      <c r="V401" t="s">
        <v>753</v>
      </c>
      <c r="W401" t="s">
        <v>753</v>
      </c>
      <c r="X401">
        <v>0</v>
      </c>
      <c r="Y401" t="s">
        <v>753</v>
      </c>
      <c r="Z401" t="s">
        <v>760</v>
      </c>
      <c r="AA401" t="s">
        <v>753</v>
      </c>
      <c r="AB401">
        <v>0</v>
      </c>
      <c r="AC401">
        <v>3.2207499999999998</v>
      </c>
      <c r="AD401">
        <v>26.996733333333335</v>
      </c>
      <c r="AE401" t="s">
        <v>1477</v>
      </c>
      <c r="AF401">
        <v>3150</v>
      </c>
      <c r="AG401">
        <v>0</v>
      </c>
      <c r="AH401">
        <v>0</v>
      </c>
      <c r="AI401">
        <v>0</v>
      </c>
      <c r="AJ401" t="s">
        <v>1700</v>
      </c>
      <c r="AK401">
        <v>4100056</v>
      </c>
      <c r="AL401">
        <v>41000136</v>
      </c>
      <c r="AM401">
        <v>41000079</v>
      </c>
      <c r="AN401">
        <v>525357</v>
      </c>
      <c r="AO401">
        <v>6077691</v>
      </c>
      <c r="AP401">
        <v>525398</v>
      </c>
      <c r="AQ401">
        <v>6077734</v>
      </c>
      <c r="AR401" t="s">
        <v>758</v>
      </c>
      <c r="AS401">
        <v>0</v>
      </c>
      <c r="AT401">
        <v>0.85573333333333335</v>
      </c>
      <c r="AU401" t="s">
        <v>755</v>
      </c>
      <c r="AV401">
        <v>0.11070000000000001</v>
      </c>
      <c r="AW401" t="s">
        <v>763</v>
      </c>
      <c r="AX401">
        <v>129.71656666666667</v>
      </c>
      <c r="AY401" t="s">
        <v>753</v>
      </c>
      <c r="AZ401" t="s">
        <v>790</v>
      </c>
      <c r="BA401" t="s">
        <v>753</v>
      </c>
      <c r="BB401" t="s">
        <v>753</v>
      </c>
      <c r="BC401" t="s">
        <v>753</v>
      </c>
      <c r="BD401" t="s">
        <v>753</v>
      </c>
    </row>
    <row r="402" spans="1:56" x14ac:dyDescent="0.25">
      <c r="A402" t="s">
        <v>207</v>
      </c>
      <c r="B402">
        <v>486</v>
      </c>
      <c r="C402">
        <v>1</v>
      </c>
      <c r="D402" t="s">
        <v>975</v>
      </c>
      <c r="E402">
        <v>740</v>
      </c>
      <c r="F402">
        <v>16.399999999999999</v>
      </c>
      <c r="G402">
        <v>9</v>
      </c>
      <c r="H402">
        <v>1.92</v>
      </c>
      <c r="I402">
        <v>3</v>
      </c>
      <c r="J402" t="s">
        <v>753</v>
      </c>
      <c r="K402" t="s">
        <v>760</v>
      </c>
      <c r="L402" t="s">
        <v>760</v>
      </c>
      <c r="M402" t="s">
        <v>738</v>
      </c>
      <c r="N402" t="s">
        <v>762</v>
      </c>
      <c r="O402" t="s">
        <v>753</v>
      </c>
      <c r="P402" t="s">
        <v>753</v>
      </c>
      <c r="Q402" t="s">
        <v>753</v>
      </c>
      <c r="R402" t="s">
        <v>753</v>
      </c>
      <c r="S402" t="s">
        <v>753</v>
      </c>
      <c r="T402" t="s">
        <v>753</v>
      </c>
      <c r="U402" t="s">
        <v>762</v>
      </c>
      <c r="V402" t="s">
        <v>753</v>
      </c>
      <c r="W402" t="s">
        <v>762</v>
      </c>
      <c r="X402">
        <v>0</v>
      </c>
      <c r="Y402" t="s">
        <v>753</v>
      </c>
      <c r="Z402" t="s">
        <v>760</v>
      </c>
      <c r="AA402" t="s">
        <v>753</v>
      </c>
      <c r="AB402" t="s">
        <v>764</v>
      </c>
      <c r="AC402">
        <v>1.3111999999999999</v>
      </c>
      <c r="AD402">
        <v>14.8322</v>
      </c>
      <c r="AE402">
        <v>0.1</v>
      </c>
      <c r="AF402">
        <v>3150</v>
      </c>
      <c r="AG402">
        <v>53</v>
      </c>
      <c r="AH402">
        <v>49</v>
      </c>
      <c r="AI402">
        <v>34</v>
      </c>
      <c r="AJ402" t="s">
        <v>1289</v>
      </c>
      <c r="AK402">
        <v>2100322</v>
      </c>
      <c r="AL402">
        <v>21001706</v>
      </c>
      <c r="AM402">
        <v>21000359</v>
      </c>
      <c r="AN402">
        <v>530321</v>
      </c>
      <c r="AO402">
        <v>6209435</v>
      </c>
      <c r="AP402">
        <v>530419</v>
      </c>
      <c r="AQ402">
        <v>6209393</v>
      </c>
      <c r="AR402" t="s">
        <v>758</v>
      </c>
      <c r="AS402" t="s">
        <v>755</v>
      </c>
      <c r="AT402">
        <v>1.3940999999999999</v>
      </c>
      <c r="AU402" t="s">
        <v>763</v>
      </c>
      <c r="AV402">
        <v>8.5199999999999998E-2</v>
      </c>
      <c r="AW402" t="s">
        <v>763</v>
      </c>
      <c r="AX402">
        <v>119.226</v>
      </c>
      <c r="AY402" t="s">
        <v>753</v>
      </c>
      <c r="AZ402" t="s">
        <v>764</v>
      </c>
      <c r="BA402" t="s">
        <v>753</v>
      </c>
      <c r="BB402" t="s">
        <v>753</v>
      </c>
      <c r="BC402" t="s">
        <v>753</v>
      </c>
      <c r="BD402" t="s">
        <v>753</v>
      </c>
    </row>
    <row r="403" spans="1:56" x14ac:dyDescent="0.25">
      <c r="A403" t="s">
        <v>278</v>
      </c>
      <c r="B403">
        <v>601</v>
      </c>
      <c r="C403">
        <v>1</v>
      </c>
      <c r="D403" t="s">
        <v>941</v>
      </c>
      <c r="E403">
        <v>760</v>
      </c>
      <c r="F403">
        <v>7.9</v>
      </c>
      <c r="G403">
        <v>9</v>
      </c>
      <c r="H403">
        <v>1.58</v>
      </c>
      <c r="I403">
        <v>4.3</v>
      </c>
      <c r="J403" t="s">
        <v>753</v>
      </c>
      <c r="K403" t="s">
        <v>753</v>
      </c>
      <c r="L403" t="s">
        <v>762</v>
      </c>
      <c r="M403" t="s">
        <v>754</v>
      </c>
      <c r="N403" t="s">
        <v>753</v>
      </c>
      <c r="O403" t="s">
        <v>755</v>
      </c>
      <c r="P403" t="s">
        <v>753</v>
      </c>
      <c r="Q403" t="s">
        <v>755</v>
      </c>
      <c r="R403" t="s">
        <v>753</v>
      </c>
      <c r="S403" t="s">
        <v>755</v>
      </c>
      <c r="T403" t="s">
        <v>753</v>
      </c>
      <c r="U403" t="s">
        <v>753</v>
      </c>
      <c r="V403" t="s">
        <v>753</v>
      </c>
      <c r="W403" t="s">
        <v>753</v>
      </c>
      <c r="X403">
        <v>0</v>
      </c>
      <c r="Y403" t="s">
        <v>753</v>
      </c>
      <c r="Z403" t="s">
        <v>755</v>
      </c>
      <c r="AA403" t="s">
        <v>753</v>
      </c>
      <c r="AB403" t="s">
        <v>764</v>
      </c>
      <c r="AC403">
        <v>0.34384999999999999</v>
      </c>
      <c r="AD403">
        <v>23.175649999999997</v>
      </c>
      <c r="AE403">
        <v>0.1</v>
      </c>
      <c r="AF403">
        <v>3140</v>
      </c>
      <c r="AG403">
        <v>0</v>
      </c>
      <c r="AH403">
        <v>0</v>
      </c>
      <c r="AI403">
        <v>0</v>
      </c>
      <c r="AJ403" t="s">
        <v>1397</v>
      </c>
      <c r="AK403">
        <v>2500297</v>
      </c>
      <c r="AL403">
        <v>25000739</v>
      </c>
      <c r="AM403">
        <v>25000738</v>
      </c>
      <c r="AN403">
        <v>520106</v>
      </c>
      <c r="AO403">
        <v>6198657</v>
      </c>
      <c r="AP403">
        <v>520089</v>
      </c>
      <c r="AQ403">
        <v>6198663</v>
      </c>
      <c r="AR403" t="s">
        <v>758</v>
      </c>
      <c r="AS403" t="s">
        <v>755</v>
      </c>
      <c r="AT403">
        <v>1.7391000000000001</v>
      </c>
      <c r="AU403" t="s">
        <v>763</v>
      </c>
      <c r="AV403">
        <v>3.56E-2</v>
      </c>
      <c r="AW403" t="s">
        <v>755</v>
      </c>
      <c r="AX403">
        <v>89.709550000000007</v>
      </c>
      <c r="AY403" t="s">
        <v>753</v>
      </c>
      <c r="AZ403" t="s">
        <v>764</v>
      </c>
      <c r="BA403" t="s">
        <v>753</v>
      </c>
      <c r="BB403" t="s">
        <v>753</v>
      </c>
      <c r="BC403" t="s">
        <v>753</v>
      </c>
      <c r="BD403" t="s">
        <v>753</v>
      </c>
    </row>
    <row r="404" spans="1:56" x14ac:dyDescent="0.25">
      <c r="A404" t="s">
        <v>279</v>
      </c>
      <c r="B404">
        <v>602</v>
      </c>
      <c r="C404">
        <v>1</v>
      </c>
      <c r="D404" t="s">
        <v>941</v>
      </c>
      <c r="E404">
        <v>630</v>
      </c>
      <c r="F404">
        <v>45</v>
      </c>
      <c r="G404">
        <v>9</v>
      </c>
      <c r="H404">
        <v>2.2200000000000002</v>
      </c>
      <c r="I404">
        <v>6.3</v>
      </c>
      <c r="J404" t="s">
        <v>753</v>
      </c>
      <c r="K404" t="s">
        <v>787</v>
      </c>
      <c r="L404" t="s">
        <v>787</v>
      </c>
      <c r="M404" t="s">
        <v>738</v>
      </c>
      <c r="N404" t="s">
        <v>762</v>
      </c>
      <c r="O404" t="s">
        <v>2352</v>
      </c>
      <c r="P404" t="s">
        <v>753</v>
      </c>
      <c r="Q404" t="s">
        <v>762</v>
      </c>
      <c r="R404" t="s">
        <v>753</v>
      </c>
      <c r="S404" t="s">
        <v>762</v>
      </c>
      <c r="T404" t="s">
        <v>753</v>
      </c>
      <c r="U404">
        <v>0</v>
      </c>
      <c r="V404" t="s">
        <v>753</v>
      </c>
      <c r="W404" t="s">
        <v>762</v>
      </c>
      <c r="X404">
        <v>0</v>
      </c>
      <c r="Y404" t="s">
        <v>753</v>
      </c>
      <c r="Z404" t="s">
        <v>787</v>
      </c>
      <c r="AA404" t="s">
        <v>753</v>
      </c>
      <c r="AB404" t="s">
        <v>764</v>
      </c>
      <c r="AC404">
        <v>0.94869999999999999</v>
      </c>
      <c r="AD404">
        <v>14.7072</v>
      </c>
      <c r="AE404">
        <v>0.1</v>
      </c>
      <c r="AF404">
        <v>3150</v>
      </c>
      <c r="AG404">
        <v>0</v>
      </c>
      <c r="AH404">
        <v>0</v>
      </c>
      <c r="AI404">
        <v>0</v>
      </c>
      <c r="AJ404" t="s">
        <v>1293</v>
      </c>
      <c r="AK404">
        <v>2500037</v>
      </c>
      <c r="AL404">
        <v>25003076</v>
      </c>
      <c r="AM404">
        <v>25000644</v>
      </c>
      <c r="AN404">
        <v>483127</v>
      </c>
      <c r="AO404">
        <v>6206494</v>
      </c>
      <c r="AP404">
        <v>483116</v>
      </c>
      <c r="AQ404">
        <v>6206442</v>
      </c>
      <c r="AR404" t="s">
        <v>758</v>
      </c>
      <c r="AS404" t="s">
        <v>762</v>
      </c>
      <c r="AT404">
        <v>1.0684</v>
      </c>
      <c r="AU404" t="s">
        <v>753</v>
      </c>
      <c r="AV404">
        <v>9.35E-2</v>
      </c>
      <c r="AW404" t="s">
        <v>763</v>
      </c>
      <c r="AX404">
        <v>114.6776</v>
      </c>
      <c r="AY404" t="s">
        <v>753</v>
      </c>
      <c r="AZ404" t="s">
        <v>764</v>
      </c>
      <c r="BA404" t="s">
        <v>753</v>
      </c>
      <c r="BB404" t="s">
        <v>753</v>
      </c>
      <c r="BC404" t="s">
        <v>753</v>
      </c>
      <c r="BD404" t="s">
        <v>753</v>
      </c>
    </row>
    <row r="405" spans="1:56" x14ac:dyDescent="0.25">
      <c r="A405" t="s">
        <v>18</v>
      </c>
      <c r="B405">
        <v>58</v>
      </c>
      <c r="C405">
        <v>1</v>
      </c>
      <c r="D405" t="s">
        <v>801</v>
      </c>
      <c r="E405">
        <v>573</v>
      </c>
      <c r="F405">
        <v>30.8</v>
      </c>
      <c r="G405">
        <v>1</v>
      </c>
      <c r="H405">
        <v>1.21</v>
      </c>
      <c r="I405">
        <v>2.6</v>
      </c>
      <c r="J405" t="s">
        <v>753</v>
      </c>
      <c r="K405" t="s">
        <v>762</v>
      </c>
      <c r="L405" t="s">
        <v>762</v>
      </c>
      <c r="M405" t="s">
        <v>738</v>
      </c>
      <c r="N405" t="s">
        <v>762</v>
      </c>
      <c r="O405" t="s">
        <v>2352</v>
      </c>
      <c r="P405" t="s">
        <v>753</v>
      </c>
      <c r="Q405" t="s">
        <v>755</v>
      </c>
      <c r="R405" t="s">
        <v>753</v>
      </c>
      <c r="S405" t="s">
        <v>755</v>
      </c>
      <c r="T405" t="s">
        <v>753</v>
      </c>
      <c r="U405" t="s">
        <v>762</v>
      </c>
      <c r="V405" t="s">
        <v>753</v>
      </c>
      <c r="W405" t="s">
        <v>762</v>
      </c>
      <c r="X405">
        <v>0</v>
      </c>
      <c r="Y405" t="s">
        <v>753</v>
      </c>
      <c r="Z405" t="s">
        <v>753</v>
      </c>
      <c r="AA405" t="s">
        <v>753</v>
      </c>
      <c r="AB405" t="s">
        <v>764</v>
      </c>
      <c r="AC405">
        <v>6.4024999999999999E-2</v>
      </c>
      <c r="AD405">
        <v>30.3399</v>
      </c>
      <c r="AE405" t="s">
        <v>1477</v>
      </c>
      <c r="AF405">
        <v>3110</v>
      </c>
      <c r="AG405">
        <v>0</v>
      </c>
      <c r="AH405">
        <v>0</v>
      </c>
      <c r="AI405">
        <v>0</v>
      </c>
      <c r="AJ405" t="s">
        <v>834</v>
      </c>
      <c r="AK405">
        <v>3100005</v>
      </c>
      <c r="AL405">
        <v>31000033</v>
      </c>
      <c r="AM405">
        <v>31000009</v>
      </c>
      <c r="AN405">
        <v>485559</v>
      </c>
      <c r="AO405">
        <v>6175543</v>
      </c>
      <c r="AP405">
        <v>485519</v>
      </c>
      <c r="AQ405">
        <v>6175393</v>
      </c>
      <c r="AR405" t="s">
        <v>758</v>
      </c>
      <c r="AS405">
        <v>0</v>
      </c>
      <c r="AT405">
        <v>1.149375</v>
      </c>
      <c r="AU405" t="s">
        <v>763</v>
      </c>
      <c r="AV405">
        <v>0.100525</v>
      </c>
      <c r="AW405" t="s">
        <v>763</v>
      </c>
      <c r="AX405">
        <v>93.471525</v>
      </c>
      <c r="AY405" t="s">
        <v>753</v>
      </c>
      <c r="AZ405" t="s">
        <v>764</v>
      </c>
      <c r="BA405" t="s">
        <v>753</v>
      </c>
      <c r="BB405" t="s">
        <v>753</v>
      </c>
      <c r="BC405" t="s">
        <v>753</v>
      </c>
      <c r="BD405" t="s">
        <v>753</v>
      </c>
    </row>
    <row r="406" spans="1:56" x14ac:dyDescent="0.25">
      <c r="A406" t="s">
        <v>208</v>
      </c>
      <c r="B406">
        <v>487</v>
      </c>
      <c r="C406">
        <v>1</v>
      </c>
      <c r="D406" t="s">
        <v>975</v>
      </c>
      <c r="E406">
        <v>740</v>
      </c>
      <c r="F406">
        <v>15.5</v>
      </c>
      <c r="G406">
        <v>9</v>
      </c>
      <c r="H406">
        <v>1.61</v>
      </c>
      <c r="I406">
        <v>2.5</v>
      </c>
      <c r="J406" t="s">
        <v>753</v>
      </c>
      <c r="K406" t="s">
        <v>762</v>
      </c>
      <c r="L406" t="s">
        <v>762</v>
      </c>
      <c r="M406" t="s">
        <v>738</v>
      </c>
      <c r="N406" t="s">
        <v>762</v>
      </c>
      <c r="O406" t="s">
        <v>2352</v>
      </c>
      <c r="P406" t="s">
        <v>753</v>
      </c>
      <c r="Q406" t="s">
        <v>753</v>
      </c>
      <c r="R406" t="s">
        <v>753</v>
      </c>
      <c r="S406" t="s">
        <v>753</v>
      </c>
      <c r="T406" t="s">
        <v>753</v>
      </c>
      <c r="U406">
        <v>0</v>
      </c>
      <c r="V406" t="s">
        <v>753</v>
      </c>
      <c r="W406" t="s">
        <v>762</v>
      </c>
      <c r="X406">
        <v>0</v>
      </c>
      <c r="Y406" t="s">
        <v>753</v>
      </c>
      <c r="Z406">
        <v>0</v>
      </c>
      <c r="AA406" t="s">
        <v>753</v>
      </c>
      <c r="AB406">
        <v>0</v>
      </c>
      <c r="AC406">
        <v>1.3351999999999999</v>
      </c>
      <c r="AD406">
        <v>14.924300000000001</v>
      </c>
      <c r="AE406" t="s">
        <v>1477</v>
      </c>
      <c r="AF406">
        <v>3150</v>
      </c>
      <c r="AG406">
        <v>53</v>
      </c>
      <c r="AH406">
        <v>49</v>
      </c>
      <c r="AI406">
        <v>34</v>
      </c>
      <c r="AJ406" t="s">
        <v>1306</v>
      </c>
      <c r="AK406">
        <v>2100323</v>
      </c>
      <c r="AL406">
        <v>21001569</v>
      </c>
      <c r="AM406">
        <v>21000360</v>
      </c>
      <c r="AN406">
        <v>531137</v>
      </c>
      <c r="AO406">
        <v>6209025</v>
      </c>
      <c r="AP406">
        <v>531137</v>
      </c>
      <c r="AQ406">
        <v>6209025</v>
      </c>
      <c r="AR406" t="s">
        <v>758</v>
      </c>
      <c r="AS406">
        <v>0</v>
      </c>
      <c r="AT406">
        <v>1.8007</v>
      </c>
      <c r="AU406" t="s">
        <v>763</v>
      </c>
      <c r="AV406">
        <v>8.2100000000000006E-2</v>
      </c>
      <c r="AW406" t="s">
        <v>763</v>
      </c>
      <c r="AX406">
        <v>126.8681</v>
      </c>
      <c r="AY406" t="s">
        <v>753</v>
      </c>
      <c r="AZ406">
        <v>0</v>
      </c>
      <c r="BA406" t="s">
        <v>753</v>
      </c>
      <c r="BB406" t="s">
        <v>753</v>
      </c>
      <c r="BC406" t="s">
        <v>753</v>
      </c>
      <c r="BD406" t="s">
        <v>753</v>
      </c>
    </row>
    <row r="407" spans="1:56" x14ac:dyDescent="0.25">
      <c r="A407" t="s">
        <v>40</v>
      </c>
      <c r="B407">
        <v>128</v>
      </c>
      <c r="C407">
        <v>1</v>
      </c>
      <c r="D407" t="s">
        <v>863</v>
      </c>
      <c r="E407">
        <v>540</v>
      </c>
      <c r="F407">
        <v>5.2</v>
      </c>
      <c r="G407">
        <v>11</v>
      </c>
      <c r="H407">
        <v>0.64</v>
      </c>
      <c r="I407">
        <v>1.2</v>
      </c>
      <c r="J407" t="s">
        <v>753</v>
      </c>
      <c r="K407" t="s">
        <v>753</v>
      </c>
      <c r="L407" t="s">
        <v>753</v>
      </c>
      <c r="M407" t="s">
        <v>754</v>
      </c>
      <c r="N407" t="s">
        <v>755</v>
      </c>
      <c r="O407" t="s">
        <v>2352</v>
      </c>
      <c r="P407" t="s">
        <v>753</v>
      </c>
      <c r="Q407">
        <v>0</v>
      </c>
      <c r="R407" t="s">
        <v>753</v>
      </c>
      <c r="S407">
        <v>0</v>
      </c>
      <c r="T407" t="s">
        <v>753</v>
      </c>
      <c r="U407" t="s">
        <v>753</v>
      </c>
      <c r="V407" t="s">
        <v>753</v>
      </c>
      <c r="W407" t="s">
        <v>753</v>
      </c>
      <c r="X407">
        <v>0</v>
      </c>
      <c r="Y407" t="s">
        <v>753</v>
      </c>
      <c r="Z407" t="s">
        <v>755</v>
      </c>
      <c r="AA407" t="s">
        <v>753</v>
      </c>
      <c r="AB407">
        <v>0</v>
      </c>
      <c r="AC407">
        <v>3.1072499999999996</v>
      </c>
      <c r="AD407">
        <v>26.338149999999999</v>
      </c>
      <c r="AE407">
        <v>6.1855500000000001</v>
      </c>
      <c r="AF407">
        <v>1150</v>
      </c>
      <c r="AG407">
        <v>0</v>
      </c>
      <c r="AH407">
        <v>0</v>
      </c>
      <c r="AI407">
        <v>0</v>
      </c>
      <c r="AJ407" t="s">
        <v>893</v>
      </c>
      <c r="AK407">
        <v>4100037</v>
      </c>
      <c r="AL407">
        <v>41000145</v>
      </c>
      <c r="AM407">
        <v>41000045</v>
      </c>
      <c r="AN407">
        <v>549324</v>
      </c>
      <c r="AO407">
        <v>6088526</v>
      </c>
      <c r="AP407">
        <v>549249</v>
      </c>
      <c r="AQ407">
        <v>6088554</v>
      </c>
      <c r="AR407" t="s">
        <v>758</v>
      </c>
      <c r="AS407">
        <v>0</v>
      </c>
      <c r="AT407">
        <v>1.0768</v>
      </c>
      <c r="AU407" t="s">
        <v>755</v>
      </c>
      <c r="AV407">
        <v>0.1172</v>
      </c>
      <c r="AW407" t="s">
        <v>753</v>
      </c>
      <c r="AX407">
        <v>89.643249999999995</v>
      </c>
      <c r="AY407" t="s">
        <v>753</v>
      </c>
      <c r="AZ407">
        <v>0</v>
      </c>
      <c r="BA407" t="s">
        <v>753</v>
      </c>
      <c r="BB407" t="s">
        <v>753</v>
      </c>
      <c r="BC407" t="s">
        <v>753</v>
      </c>
      <c r="BD407" t="s">
        <v>753</v>
      </c>
    </row>
    <row r="408" spans="1:56" x14ac:dyDescent="0.25">
      <c r="A408" t="s">
        <v>656</v>
      </c>
      <c r="B408">
        <v>647</v>
      </c>
      <c r="C408">
        <v>1</v>
      </c>
      <c r="D408" t="s">
        <v>941</v>
      </c>
      <c r="E408">
        <v>760</v>
      </c>
      <c r="F408">
        <v>29.6</v>
      </c>
      <c r="G408">
        <v>13</v>
      </c>
      <c r="H408">
        <v>0.25</v>
      </c>
      <c r="I408">
        <v>0.7</v>
      </c>
      <c r="J408" t="s">
        <v>753</v>
      </c>
      <c r="K408" t="s">
        <v>762</v>
      </c>
      <c r="L408" t="s">
        <v>762</v>
      </c>
      <c r="M408" t="s">
        <v>738</v>
      </c>
      <c r="N408" t="s">
        <v>753</v>
      </c>
      <c r="O408" t="s">
        <v>2352</v>
      </c>
      <c r="P408" t="s">
        <v>753</v>
      </c>
      <c r="Q408" t="s">
        <v>755</v>
      </c>
      <c r="R408" t="s">
        <v>753</v>
      </c>
      <c r="S408" t="s">
        <v>755</v>
      </c>
      <c r="T408" t="s">
        <v>753</v>
      </c>
      <c r="U408">
        <v>0</v>
      </c>
      <c r="V408" t="s">
        <v>753</v>
      </c>
      <c r="W408" t="s">
        <v>753</v>
      </c>
      <c r="X408">
        <v>0</v>
      </c>
      <c r="Y408" t="s">
        <v>753</v>
      </c>
      <c r="Z408">
        <v>0</v>
      </c>
      <c r="AA408" t="s">
        <v>753</v>
      </c>
      <c r="AB408">
        <v>0</v>
      </c>
      <c r="AC408">
        <v>0.99680000000000002</v>
      </c>
      <c r="AD408">
        <v>69.138199999999998</v>
      </c>
      <c r="AE408">
        <v>0.1</v>
      </c>
      <c r="AF408">
        <v>3130</v>
      </c>
      <c r="AG408">
        <v>68</v>
      </c>
      <c r="AH408">
        <v>61</v>
      </c>
      <c r="AI408">
        <v>118</v>
      </c>
      <c r="AJ408" t="s">
        <v>1459</v>
      </c>
      <c r="AK408">
        <v>2500492</v>
      </c>
      <c r="AL408">
        <v>25003073</v>
      </c>
      <c r="AM408">
        <v>25003072</v>
      </c>
      <c r="AN408">
        <v>467788</v>
      </c>
      <c r="AO408">
        <v>6197797</v>
      </c>
      <c r="AP408">
        <v>467788</v>
      </c>
      <c r="AQ408">
        <v>6197797</v>
      </c>
      <c r="AR408" t="s">
        <v>758</v>
      </c>
      <c r="AS408" t="s">
        <v>753</v>
      </c>
      <c r="AT408">
        <v>2.0710999999999999</v>
      </c>
      <c r="AU408" t="s">
        <v>763</v>
      </c>
      <c r="AV408">
        <v>0.2021</v>
      </c>
      <c r="AW408" t="s">
        <v>763</v>
      </c>
      <c r="AX408">
        <v>95.248000000000005</v>
      </c>
      <c r="AY408" t="s">
        <v>753</v>
      </c>
      <c r="AZ408">
        <v>0</v>
      </c>
      <c r="BA408" t="s">
        <v>753</v>
      </c>
      <c r="BB408" t="s">
        <v>753</v>
      </c>
      <c r="BC408" t="s">
        <v>753</v>
      </c>
      <c r="BD408" t="s">
        <v>753</v>
      </c>
    </row>
    <row r="409" spans="1:56" x14ac:dyDescent="0.25">
      <c r="A409" t="s">
        <v>209</v>
      </c>
      <c r="B409">
        <v>488</v>
      </c>
      <c r="C409">
        <v>1</v>
      </c>
      <c r="D409" t="s">
        <v>975</v>
      </c>
      <c r="E409">
        <v>615</v>
      </c>
      <c r="F409">
        <v>9.3000000000000007</v>
      </c>
      <c r="G409">
        <v>9</v>
      </c>
      <c r="H409">
        <v>1.51</v>
      </c>
      <c r="I409">
        <v>2.1</v>
      </c>
      <c r="J409" t="s">
        <v>753</v>
      </c>
      <c r="K409" t="s">
        <v>762</v>
      </c>
      <c r="L409" t="s">
        <v>762</v>
      </c>
      <c r="M409" t="s">
        <v>738</v>
      </c>
      <c r="N409" t="s">
        <v>755</v>
      </c>
      <c r="O409" t="s">
        <v>2352</v>
      </c>
      <c r="P409" t="s">
        <v>753</v>
      </c>
      <c r="Q409" t="s">
        <v>762</v>
      </c>
      <c r="R409" t="s">
        <v>753</v>
      </c>
      <c r="S409" t="s">
        <v>762</v>
      </c>
      <c r="T409" t="s">
        <v>753</v>
      </c>
      <c r="U409">
        <v>0</v>
      </c>
      <c r="V409" t="s">
        <v>753</v>
      </c>
      <c r="W409" t="s">
        <v>755</v>
      </c>
      <c r="X409">
        <v>0</v>
      </c>
      <c r="Y409" t="s">
        <v>753</v>
      </c>
      <c r="Z409">
        <v>0</v>
      </c>
      <c r="AA409" t="s">
        <v>753</v>
      </c>
      <c r="AB409">
        <v>0</v>
      </c>
      <c r="AC409">
        <v>0.8669</v>
      </c>
      <c r="AD409">
        <v>34.059199999999997</v>
      </c>
      <c r="AE409" t="s">
        <v>1477</v>
      </c>
      <c r="AF409">
        <v>3150</v>
      </c>
      <c r="AG409">
        <v>52</v>
      </c>
      <c r="AH409">
        <v>48</v>
      </c>
      <c r="AI409">
        <v>33</v>
      </c>
      <c r="AJ409" t="s">
        <v>1290</v>
      </c>
      <c r="AK409">
        <v>2101049</v>
      </c>
      <c r="AL409">
        <v>21006498</v>
      </c>
      <c r="AM409">
        <v>21006497</v>
      </c>
      <c r="AN409">
        <v>537770</v>
      </c>
      <c r="AO409">
        <v>6213115</v>
      </c>
      <c r="AP409">
        <v>537770</v>
      </c>
      <c r="AQ409">
        <v>6213115</v>
      </c>
      <c r="AR409" t="s">
        <v>758</v>
      </c>
      <c r="AS409">
        <v>0</v>
      </c>
      <c r="AT409" t="s">
        <v>1477</v>
      </c>
      <c r="AU409">
        <v>0</v>
      </c>
      <c r="AV409" t="s">
        <v>1477</v>
      </c>
      <c r="AW409">
        <v>0</v>
      </c>
      <c r="AX409">
        <v>93.993399999999994</v>
      </c>
      <c r="AY409" t="s">
        <v>753</v>
      </c>
      <c r="AZ409">
        <v>0</v>
      </c>
      <c r="BA409" t="s">
        <v>753</v>
      </c>
      <c r="BB409" t="s">
        <v>753</v>
      </c>
      <c r="BC409" t="s">
        <v>753</v>
      </c>
      <c r="BD409" t="s">
        <v>753</v>
      </c>
    </row>
    <row r="410" spans="1:56" x14ac:dyDescent="0.25">
      <c r="A410" t="s">
        <v>2042</v>
      </c>
      <c r="B410">
        <v>6875</v>
      </c>
      <c r="C410">
        <v>1</v>
      </c>
      <c r="D410" t="s">
        <v>998</v>
      </c>
      <c r="E410">
        <v>779</v>
      </c>
      <c r="F410">
        <v>1.4</v>
      </c>
      <c r="G410">
        <v>5</v>
      </c>
      <c r="H410">
        <v>0.26</v>
      </c>
      <c r="I410">
        <v>0.6</v>
      </c>
      <c r="J410" t="s">
        <v>753</v>
      </c>
      <c r="K410" t="s">
        <v>762</v>
      </c>
      <c r="L410" t="s">
        <v>762</v>
      </c>
      <c r="M410" t="s">
        <v>738</v>
      </c>
      <c r="N410" t="s">
        <v>753</v>
      </c>
      <c r="O410" t="s">
        <v>2352</v>
      </c>
      <c r="P410" t="s">
        <v>753</v>
      </c>
      <c r="Q410" t="s">
        <v>753</v>
      </c>
      <c r="R410" t="s">
        <v>753</v>
      </c>
      <c r="S410" t="s">
        <v>753</v>
      </c>
      <c r="T410" t="s">
        <v>753</v>
      </c>
      <c r="U410">
        <v>0</v>
      </c>
      <c r="V410" t="s">
        <v>753</v>
      </c>
      <c r="W410" t="s">
        <v>753</v>
      </c>
      <c r="X410">
        <v>0</v>
      </c>
      <c r="Y410" t="s">
        <v>753</v>
      </c>
      <c r="Z410">
        <v>0</v>
      </c>
      <c r="AA410" t="s">
        <v>753</v>
      </c>
      <c r="AB410">
        <v>0</v>
      </c>
      <c r="AC410">
        <v>6.7100000000000007E-2</v>
      </c>
      <c r="AD410">
        <v>121.54600000000001</v>
      </c>
      <c r="AE410">
        <v>0.17929999999999999</v>
      </c>
      <c r="AF410">
        <v>3130</v>
      </c>
      <c r="AG410">
        <v>31</v>
      </c>
      <c r="AH410">
        <v>31</v>
      </c>
      <c r="AI410">
        <v>0</v>
      </c>
      <c r="AJ410" t="s">
        <v>2043</v>
      </c>
      <c r="AK410">
        <v>1600174</v>
      </c>
      <c r="AL410">
        <v>16001310</v>
      </c>
      <c r="AM410">
        <v>16000391</v>
      </c>
      <c r="AN410">
        <v>480729</v>
      </c>
      <c r="AO410">
        <v>6274196</v>
      </c>
      <c r="AP410">
        <v>480693</v>
      </c>
      <c r="AQ410">
        <v>6274155</v>
      </c>
      <c r="AR410" t="s">
        <v>758</v>
      </c>
      <c r="AS410">
        <v>0</v>
      </c>
      <c r="AT410">
        <v>1.0349999999999999</v>
      </c>
      <c r="AU410" t="s">
        <v>763</v>
      </c>
      <c r="AV410">
        <v>4.2299999999999997E-2</v>
      </c>
      <c r="AW410" t="s">
        <v>763</v>
      </c>
      <c r="AX410">
        <v>87.5852</v>
      </c>
      <c r="AY410" t="s">
        <v>753</v>
      </c>
      <c r="AZ410">
        <v>0</v>
      </c>
      <c r="BA410" t="s">
        <v>753</v>
      </c>
      <c r="BB410" t="s">
        <v>753</v>
      </c>
      <c r="BC410" t="s">
        <v>753</v>
      </c>
      <c r="BD410" t="s">
        <v>753</v>
      </c>
    </row>
    <row r="411" spans="1:56" x14ac:dyDescent="0.25">
      <c r="A411" t="s">
        <v>125</v>
      </c>
      <c r="B411">
        <v>317</v>
      </c>
      <c r="C411">
        <v>1</v>
      </c>
      <c r="D411" t="s">
        <v>998</v>
      </c>
      <c r="E411">
        <v>779</v>
      </c>
      <c r="F411">
        <v>61.3</v>
      </c>
      <c r="G411">
        <v>11</v>
      </c>
      <c r="H411">
        <v>1.83</v>
      </c>
      <c r="I411">
        <v>3.8</v>
      </c>
      <c r="J411" t="s">
        <v>753</v>
      </c>
      <c r="K411" t="s">
        <v>787</v>
      </c>
      <c r="L411" t="s">
        <v>787</v>
      </c>
      <c r="M411" t="s">
        <v>738</v>
      </c>
      <c r="N411" t="s">
        <v>762</v>
      </c>
      <c r="O411" t="s">
        <v>2352</v>
      </c>
      <c r="P411" t="s">
        <v>753</v>
      </c>
      <c r="Q411">
        <v>0</v>
      </c>
      <c r="R411" t="s">
        <v>753</v>
      </c>
      <c r="S411">
        <v>0</v>
      </c>
      <c r="T411" t="s">
        <v>753</v>
      </c>
      <c r="U411" t="s">
        <v>787</v>
      </c>
      <c r="V411" t="s">
        <v>753</v>
      </c>
      <c r="W411" t="s">
        <v>787</v>
      </c>
      <c r="X411">
        <v>0</v>
      </c>
      <c r="Y411" t="s">
        <v>753</v>
      </c>
      <c r="Z411" t="s">
        <v>787</v>
      </c>
      <c r="AA411" t="s">
        <v>753</v>
      </c>
      <c r="AB411" t="s">
        <v>764</v>
      </c>
      <c r="AC411">
        <v>2.0709</v>
      </c>
      <c r="AD411">
        <v>18.812166666666666</v>
      </c>
      <c r="AE411">
        <v>16.704699999999999</v>
      </c>
      <c r="AF411">
        <v>1150</v>
      </c>
      <c r="AG411">
        <v>31</v>
      </c>
      <c r="AH411">
        <v>31</v>
      </c>
      <c r="AI411">
        <v>0</v>
      </c>
      <c r="AJ411" t="s">
        <v>1085</v>
      </c>
      <c r="AK411">
        <v>1600009</v>
      </c>
      <c r="AL411">
        <v>16000361</v>
      </c>
      <c r="AM411">
        <v>16000091</v>
      </c>
      <c r="AN411">
        <v>481729</v>
      </c>
      <c r="AO411">
        <v>6274721</v>
      </c>
      <c r="AP411">
        <v>481636</v>
      </c>
      <c r="AQ411">
        <v>6274554</v>
      </c>
      <c r="AR411" t="s">
        <v>758</v>
      </c>
      <c r="AS411" t="s">
        <v>755</v>
      </c>
      <c r="AT411">
        <v>1.4799</v>
      </c>
      <c r="AU411" t="s">
        <v>763</v>
      </c>
      <c r="AV411">
        <v>0.1535</v>
      </c>
      <c r="AW411" t="s">
        <v>763</v>
      </c>
      <c r="AX411">
        <v>101.71583333333332</v>
      </c>
      <c r="AY411" t="s">
        <v>753</v>
      </c>
      <c r="AZ411" t="s">
        <v>790</v>
      </c>
      <c r="BA411" t="s">
        <v>753</v>
      </c>
      <c r="BB411" t="s">
        <v>753</v>
      </c>
      <c r="BC411" t="s">
        <v>753</v>
      </c>
      <c r="BD411" t="s">
        <v>753</v>
      </c>
    </row>
    <row r="412" spans="1:56" x14ac:dyDescent="0.25">
      <c r="A412" t="s">
        <v>1086</v>
      </c>
      <c r="B412">
        <v>318</v>
      </c>
      <c r="C412">
        <v>1</v>
      </c>
      <c r="D412" t="s">
        <v>998</v>
      </c>
      <c r="E412">
        <v>661</v>
      </c>
      <c r="F412">
        <v>5.5</v>
      </c>
      <c r="G412">
        <v>1</v>
      </c>
      <c r="H412">
        <v>1</v>
      </c>
      <c r="I412">
        <v>1.8</v>
      </c>
      <c r="J412" t="s">
        <v>753</v>
      </c>
      <c r="K412" t="s">
        <v>787</v>
      </c>
      <c r="L412" t="s">
        <v>787</v>
      </c>
      <c r="M412" t="s">
        <v>738</v>
      </c>
      <c r="N412" t="s">
        <v>787</v>
      </c>
      <c r="O412" t="s">
        <v>2352</v>
      </c>
      <c r="P412" t="s">
        <v>753</v>
      </c>
      <c r="Q412" t="s">
        <v>760</v>
      </c>
      <c r="R412" t="s">
        <v>753</v>
      </c>
      <c r="S412" t="s">
        <v>760</v>
      </c>
      <c r="T412" t="s">
        <v>753</v>
      </c>
      <c r="U412">
        <v>0</v>
      </c>
      <c r="V412" t="s">
        <v>753</v>
      </c>
      <c r="W412" t="s">
        <v>787</v>
      </c>
      <c r="X412">
        <v>0</v>
      </c>
      <c r="Y412" t="s">
        <v>753</v>
      </c>
      <c r="Z412">
        <v>0</v>
      </c>
      <c r="AA412" t="s">
        <v>753</v>
      </c>
      <c r="AB412">
        <v>0</v>
      </c>
      <c r="AC412">
        <v>4.02E-2</v>
      </c>
      <c r="AD412">
        <v>37.784500000000001</v>
      </c>
      <c r="AE412">
        <v>0.1</v>
      </c>
      <c r="AF412">
        <v>3150</v>
      </c>
      <c r="AG412">
        <v>41</v>
      </c>
      <c r="AH412">
        <v>41</v>
      </c>
      <c r="AI412">
        <v>0</v>
      </c>
      <c r="AJ412" t="s">
        <v>1087</v>
      </c>
      <c r="AK412">
        <v>1600136</v>
      </c>
      <c r="AL412">
        <v>16000407</v>
      </c>
      <c r="AM412">
        <v>16000310</v>
      </c>
      <c r="AN412">
        <v>494045</v>
      </c>
      <c r="AO412">
        <v>6256235</v>
      </c>
      <c r="AP412">
        <v>494078</v>
      </c>
      <c r="AQ412">
        <v>6256261</v>
      </c>
      <c r="AR412" t="s">
        <v>758</v>
      </c>
      <c r="AS412" t="s">
        <v>762</v>
      </c>
      <c r="AT412">
        <v>1.9753000000000001</v>
      </c>
      <c r="AU412" t="s">
        <v>763</v>
      </c>
      <c r="AV412">
        <v>0.1147</v>
      </c>
      <c r="AW412" t="s">
        <v>763</v>
      </c>
      <c r="AX412">
        <v>96.256600000000006</v>
      </c>
      <c r="AY412" t="s">
        <v>753</v>
      </c>
      <c r="AZ412">
        <v>0</v>
      </c>
      <c r="BA412" t="s">
        <v>753</v>
      </c>
      <c r="BB412" t="s">
        <v>753</v>
      </c>
      <c r="BC412" t="s">
        <v>753</v>
      </c>
      <c r="BD412" t="s">
        <v>753</v>
      </c>
    </row>
    <row r="413" spans="1:56" x14ac:dyDescent="0.25">
      <c r="A413" t="s">
        <v>268</v>
      </c>
      <c r="B413">
        <v>586</v>
      </c>
      <c r="C413">
        <v>1</v>
      </c>
      <c r="D413" t="s">
        <v>1377</v>
      </c>
      <c r="E413">
        <v>746</v>
      </c>
      <c r="F413">
        <v>44.1</v>
      </c>
      <c r="G413">
        <v>9</v>
      </c>
      <c r="H413">
        <v>0.95</v>
      </c>
      <c r="I413">
        <v>1.25</v>
      </c>
      <c r="J413" t="s">
        <v>753</v>
      </c>
      <c r="K413" t="s">
        <v>787</v>
      </c>
      <c r="L413" t="s">
        <v>787</v>
      </c>
      <c r="M413" t="s">
        <v>738</v>
      </c>
      <c r="N413" t="s">
        <v>787</v>
      </c>
      <c r="O413" t="s">
        <v>753</v>
      </c>
      <c r="P413" t="s">
        <v>753</v>
      </c>
      <c r="Q413" t="s">
        <v>762</v>
      </c>
      <c r="R413" t="s">
        <v>753</v>
      </c>
      <c r="S413" t="s">
        <v>762</v>
      </c>
      <c r="T413" t="s">
        <v>753</v>
      </c>
      <c r="U413" t="s">
        <v>760</v>
      </c>
      <c r="V413" t="s">
        <v>753</v>
      </c>
      <c r="W413" t="s">
        <v>760</v>
      </c>
      <c r="X413" t="s">
        <v>762</v>
      </c>
      <c r="Y413" t="s">
        <v>753</v>
      </c>
      <c r="Z413" t="s">
        <v>787</v>
      </c>
      <c r="AA413" t="s">
        <v>753</v>
      </c>
      <c r="AB413" t="s">
        <v>790</v>
      </c>
      <c r="AC413">
        <v>2.4144999999999999</v>
      </c>
      <c r="AD413">
        <v>31.634899999999998</v>
      </c>
      <c r="AE413">
        <v>0.1</v>
      </c>
      <c r="AF413">
        <v>3140</v>
      </c>
      <c r="AG413">
        <v>0</v>
      </c>
      <c r="AH413">
        <v>0</v>
      </c>
      <c r="AI413">
        <v>0</v>
      </c>
      <c r="AJ413" t="s">
        <v>1382</v>
      </c>
      <c r="AK413">
        <v>2600013</v>
      </c>
      <c r="AL413">
        <v>26000171</v>
      </c>
      <c r="AM413">
        <v>26000064</v>
      </c>
      <c r="AN413">
        <v>560076</v>
      </c>
      <c r="AO413">
        <v>6230597</v>
      </c>
      <c r="AP413">
        <v>559734</v>
      </c>
      <c r="AQ413">
        <v>6230623</v>
      </c>
      <c r="AR413" t="s">
        <v>758</v>
      </c>
      <c r="AS413" t="s">
        <v>762</v>
      </c>
      <c r="AT413">
        <v>2.1299000000000001</v>
      </c>
      <c r="AU413" t="s">
        <v>763</v>
      </c>
      <c r="AV413">
        <v>0.18720000000000001</v>
      </c>
      <c r="AW413" t="s">
        <v>763</v>
      </c>
      <c r="AX413">
        <v>108.21120000000001</v>
      </c>
      <c r="AY413" t="s">
        <v>753</v>
      </c>
      <c r="AZ413" t="s">
        <v>764</v>
      </c>
      <c r="BA413" t="s">
        <v>753</v>
      </c>
      <c r="BB413" t="s">
        <v>753</v>
      </c>
      <c r="BC413" t="s">
        <v>753</v>
      </c>
      <c r="BD413" t="s">
        <v>753</v>
      </c>
    </row>
    <row r="414" spans="1:56" x14ac:dyDescent="0.25">
      <c r="A414" t="s">
        <v>19</v>
      </c>
      <c r="B414">
        <v>59</v>
      </c>
      <c r="C414">
        <v>1</v>
      </c>
      <c r="D414" t="s">
        <v>801</v>
      </c>
      <c r="E414">
        <v>550</v>
      </c>
      <c r="F414">
        <v>8.4</v>
      </c>
      <c r="G414">
        <v>13</v>
      </c>
      <c r="H414">
        <v>0.7</v>
      </c>
      <c r="I414">
        <v>1.1000000000000001</v>
      </c>
      <c r="J414" t="s">
        <v>753</v>
      </c>
      <c r="K414" t="s">
        <v>753</v>
      </c>
      <c r="L414" t="s">
        <v>753</v>
      </c>
      <c r="M414" t="s">
        <v>754</v>
      </c>
      <c r="N414" t="s">
        <v>755</v>
      </c>
      <c r="O414" t="s">
        <v>2352</v>
      </c>
      <c r="P414" t="s">
        <v>753</v>
      </c>
      <c r="Q414" t="s">
        <v>753</v>
      </c>
      <c r="R414" t="s">
        <v>753</v>
      </c>
      <c r="S414" t="s">
        <v>753</v>
      </c>
      <c r="T414" t="s">
        <v>753</v>
      </c>
      <c r="U414">
        <v>0</v>
      </c>
      <c r="V414" t="s">
        <v>753</v>
      </c>
      <c r="W414" t="s">
        <v>755</v>
      </c>
      <c r="X414">
        <v>0</v>
      </c>
      <c r="Y414" t="s">
        <v>753</v>
      </c>
      <c r="Z414">
        <v>0</v>
      </c>
      <c r="AA414" t="s">
        <v>753</v>
      </c>
      <c r="AB414">
        <v>0</v>
      </c>
      <c r="AC414">
        <v>1.69455</v>
      </c>
      <c r="AD414">
        <v>101.81225000000001</v>
      </c>
      <c r="AE414">
        <v>0.14180000000000001</v>
      </c>
      <c r="AF414">
        <v>3150</v>
      </c>
      <c r="AG414">
        <v>89</v>
      </c>
      <c r="AH414">
        <v>78</v>
      </c>
      <c r="AI414">
        <v>65</v>
      </c>
      <c r="AJ414" t="s">
        <v>835</v>
      </c>
      <c r="AK414">
        <v>4000015</v>
      </c>
      <c r="AL414">
        <v>40000185</v>
      </c>
      <c r="AM414">
        <v>40000015</v>
      </c>
      <c r="AN414">
        <v>468040</v>
      </c>
      <c r="AO414">
        <v>6109934</v>
      </c>
      <c r="AP414">
        <v>468040</v>
      </c>
      <c r="AQ414">
        <v>6109934</v>
      </c>
      <c r="AR414" t="s">
        <v>758</v>
      </c>
      <c r="AS414">
        <v>0</v>
      </c>
      <c r="AT414">
        <v>1.42215</v>
      </c>
      <c r="AU414" t="s">
        <v>753</v>
      </c>
      <c r="AV414">
        <v>4.5899999999999996E-2</v>
      </c>
      <c r="AW414" t="s">
        <v>755</v>
      </c>
      <c r="AX414">
        <v>102.01835</v>
      </c>
      <c r="AY414" t="s">
        <v>753</v>
      </c>
      <c r="AZ414">
        <v>0</v>
      </c>
      <c r="BA414" t="s">
        <v>753</v>
      </c>
      <c r="BB414" t="s">
        <v>753</v>
      </c>
      <c r="BC414" t="s">
        <v>753</v>
      </c>
      <c r="BD414" t="s">
        <v>753</v>
      </c>
    </row>
    <row r="415" spans="1:56" x14ac:dyDescent="0.25">
      <c r="A415" t="s">
        <v>1516</v>
      </c>
      <c r="B415">
        <v>710</v>
      </c>
      <c r="C415">
        <v>2</v>
      </c>
      <c r="D415" t="s">
        <v>1495</v>
      </c>
      <c r="E415">
        <v>219</v>
      </c>
      <c r="F415">
        <v>5</v>
      </c>
      <c r="G415">
        <v>10</v>
      </c>
      <c r="H415">
        <v>4.41</v>
      </c>
      <c r="I415">
        <v>9.9</v>
      </c>
      <c r="J415" t="s">
        <v>753</v>
      </c>
      <c r="K415" t="s">
        <v>760</v>
      </c>
      <c r="L415" t="s">
        <v>760</v>
      </c>
      <c r="M415" t="s">
        <v>738</v>
      </c>
      <c r="N415" t="s">
        <v>753</v>
      </c>
      <c r="O415" t="s">
        <v>2352</v>
      </c>
      <c r="P415" t="s">
        <v>753</v>
      </c>
      <c r="Q415" t="s">
        <v>753</v>
      </c>
      <c r="R415" t="s">
        <v>753</v>
      </c>
      <c r="S415" t="s">
        <v>753</v>
      </c>
      <c r="T415" t="s">
        <v>753</v>
      </c>
      <c r="U415">
        <v>0</v>
      </c>
      <c r="V415" t="s">
        <v>753</v>
      </c>
      <c r="W415" t="s">
        <v>753</v>
      </c>
      <c r="X415">
        <v>0</v>
      </c>
      <c r="Y415" t="s">
        <v>753</v>
      </c>
      <c r="Z415" t="s">
        <v>760</v>
      </c>
      <c r="AA415" t="s">
        <v>753</v>
      </c>
      <c r="AB415" t="s">
        <v>764</v>
      </c>
      <c r="AC415">
        <v>4.1746999999999996</v>
      </c>
      <c r="AD415">
        <v>6.1280000000000001</v>
      </c>
      <c r="AE415">
        <v>0.1</v>
      </c>
      <c r="AF415">
        <v>0</v>
      </c>
      <c r="AG415">
        <v>0</v>
      </c>
      <c r="AH415">
        <v>0</v>
      </c>
      <c r="AI415">
        <v>0</v>
      </c>
      <c r="AJ415" t="s">
        <v>1517</v>
      </c>
      <c r="AK415">
        <v>5200075</v>
      </c>
      <c r="AL415">
        <v>52000288</v>
      </c>
      <c r="AM415">
        <v>52000139</v>
      </c>
      <c r="AN415">
        <v>702081</v>
      </c>
      <c r="AO415">
        <v>6196514</v>
      </c>
      <c r="AP415">
        <v>702081</v>
      </c>
      <c r="AQ415">
        <v>6196514</v>
      </c>
      <c r="AR415" t="s">
        <v>758</v>
      </c>
      <c r="AS415" t="s">
        <v>755</v>
      </c>
      <c r="AT415">
        <v>0.38450000000000001</v>
      </c>
      <c r="AU415" t="s">
        <v>755</v>
      </c>
      <c r="AV415">
        <v>2.2800000000000001E-2</v>
      </c>
      <c r="AW415" t="s">
        <v>755</v>
      </c>
      <c r="AX415">
        <v>96.095399999999998</v>
      </c>
      <c r="AY415" t="s">
        <v>753</v>
      </c>
      <c r="AZ415" t="s">
        <v>764</v>
      </c>
      <c r="BA415" t="s">
        <v>753</v>
      </c>
      <c r="BB415" t="s">
        <v>753</v>
      </c>
      <c r="BC415" t="s">
        <v>753</v>
      </c>
      <c r="BD415" t="s">
        <v>753</v>
      </c>
    </row>
    <row r="416" spans="1:56" x14ac:dyDescent="0.25">
      <c r="A416" t="s">
        <v>663</v>
      </c>
      <c r="B416">
        <v>863</v>
      </c>
      <c r="C416">
        <v>2</v>
      </c>
      <c r="D416" t="s">
        <v>1541</v>
      </c>
      <c r="E416">
        <v>320</v>
      </c>
      <c r="F416">
        <v>5</v>
      </c>
      <c r="G416">
        <v>9</v>
      </c>
      <c r="H416">
        <v>0.75</v>
      </c>
      <c r="I416">
        <v>1.5</v>
      </c>
      <c r="J416" t="s">
        <v>753</v>
      </c>
      <c r="K416" t="s">
        <v>762</v>
      </c>
      <c r="L416" t="s">
        <v>762</v>
      </c>
      <c r="M416" t="s">
        <v>738</v>
      </c>
      <c r="N416" t="s">
        <v>762</v>
      </c>
      <c r="O416" t="s">
        <v>2352</v>
      </c>
      <c r="P416" t="s">
        <v>753</v>
      </c>
      <c r="Q416" t="s">
        <v>762</v>
      </c>
      <c r="R416" t="s">
        <v>753</v>
      </c>
      <c r="S416" t="s">
        <v>762</v>
      </c>
      <c r="T416" t="s">
        <v>753</v>
      </c>
      <c r="U416">
        <v>0</v>
      </c>
      <c r="V416" t="s">
        <v>753</v>
      </c>
      <c r="W416" t="s">
        <v>762</v>
      </c>
      <c r="X416">
        <v>0</v>
      </c>
      <c r="Y416" t="s">
        <v>753</v>
      </c>
      <c r="Z416">
        <v>0</v>
      </c>
      <c r="AA416" t="s">
        <v>753</v>
      </c>
      <c r="AB416">
        <v>0</v>
      </c>
      <c r="AC416">
        <v>2.6</v>
      </c>
      <c r="AD416">
        <v>41</v>
      </c>
      <c r="AE416" t="s">
        <v>1477</v>
      </c>
      <c r="AF416">
        <v>3150</v>
      </c>
      <c r="AG416">
        <v>0</v>
      </c>
      <c r="AH416">
        <v>0</v>
      </c>
      <c r="AI416">
        <v>0</v>
      </c>
      <c r="AJ416" t="s">
        <v>1628</v>
      </c>
      <c r="AK416">
        <v>5700205</v>
      </c>
      <c r="AL416">
        <v>57001057</v>
      </c>
      <c r="AM416">
        <v>57001056</v>
      </c>
      <c r="AN416">
        <v>99</v>
      </c>
      <c r="AO416">
        <v>99</v>
      </c>
      <c r="AP416">
        <v>686819</v>
      </c>
      <c r="AQ416">
        <v>6129894</v>
      </c>
      <c r="AR416" t="s">
        <v>758</v>
      </c>
      <c r="AS416" t="s">
        <v>755</v>
      </c>
      <c r="AT416">
        <v>0</v>
      </c>
      <c r="AU416" t="s">
        <v>755</v>
      </c>
      <c r="AV416">
        <v>0.108</v>
      </c>
      <c r="AW416" t="s">
        <v>763</v>
      </c>
      <c r="AX416">
        <v>97.726400000000012</v>
      </c>
      <c r="AY416" t="s">
        <v>753</v>
      </c>
      <c r="AZ416">
        <v>0</v>
      </c>
      <c r="BA416" t="s">
        <v>753</v>
      </c>
      <c r="BB416" t="s">
        <v>753</v>
      </c>
      <c r="BC416" t="s">
        <v>753</v>
      </c>
      <c r="BD416" t="s">
        <v>753</v>
      </c>
    </row>
    <row r="417" spans="1:56" x14ac:dyDescent="0.25">
      <c r="A417" t="s">
        <v>72</v>
      </c>
      <c r="B417">
        <v>195</v>
      </c>
      <c r="C417">
        <v>1</v>
      </c>
      <c r="D417" t="s">
        <v>765</v>
      </c>
      <c r="E417">
        <v>480</v>
      </c>
      <c r="F417">
        <v>17.3</v>
      </c>
      <c r="G417">
        <v>10</v>
      </c>
      <c r="H417">
        <v>3.09</v>
      </c>
      <c r="I417">
        <v>4.45</v>
      </c>
      <c r="J417" t="s">
        <v>753</v>
      </c>
      <c r="K417" t="s">
        <v>787</v>
      </c>
      <c r="L417" t="s">
        <v>787</v>
      </c>
      <c r="M417" t="s">
        <v>738</v>
      </c>
      <c r="N417" t="s">
        <v>760</v>
      </c>
      <c r="O417" t="s">
        <v>753</v>
      </c>
      <c r="P417" t="s">
        <v>753</v>
      </c>
      <c r="Q417" t="s">
        <v>787</v>
      </c>
      <c r="R417" t="s">
        <v>753</v>
      </c>
      <c r="S417" t="s">
        <v>760</v>
      </c>
      <c r="T417" t="s">
        <v>753</v>
      </c>
      <c r="U417" t="s">
        <v>762</v>
      </c>
      <c r="V417" t="s">
        <v>753</v>
      </c>
      <c r="W417" t="s">
        <v>762</v>
      </c>
      <c r="X417" t="s">
        <v>762</v>
      </c>
      <c r="Y417" t="s">
        <v>753</v>
      </c>
      <c r="Z417" t="s">
        <v>787</v>
      </c>
      <c r="AA417" t="s">
        <v>753</v>
      </c>
      <c r="AB417">
        <v>0</v>
      </c>
      <c r="AC417">
        <v>3.3411</v>
      </c>
      <c r="AD417">
        <v>20.051000000000002</v>
      </c>
      <c r="AE417" t="s">
        <v>1477</v>
      </c>
      <c r="AF417">
        <v>3100</v>
      </c>
      <c r="AG417">
        <v>0</v>
      </c>
      <c r="AH417">
        <v>0</v>
      </c>
      <c r="AI417">
        <v>0</v>
      </c>
      <c r="AJ417" t="s">
        <v>952</v>
      </c>
      <c r="AK417">
        <v>4500007</v>
      </c>
      <c r="AL417">
        <v>45000061</v>
      </c>
      <c r="AM417">
        <v>45000027</v>
      </c>
      <c r="AN417">
        <v>575712</v>
      </c>
      <c r="AO417">
        <v>6143790</v>
      </c>
      <c r="AP417">
        <v>575712</v>
      </c>
      <c r="AQ417">
        <v>6143790</v>
      </c>
      <c r="AR417" t="s">
        <v>758</v>
      </c>
      <c r="AS417" t="s">
        <v>762</v>
      </c>
      <c r="AT417">
        <v>1.5815999999999999</v>
      </c>
      <c r="AU417" t="s">
        <v>763</v>
      </c>
      <c r="AV417">
        <v>0.1915</v>
      </c>
      <c r="AW417" t="s">
        <v>763</v>
      </c>
      <c r="AX417">
        <v>102.68925</v>
      </c>
      <c r="AY417" t="s">
        <v>753</v>
      </c>
      <c r="AZ417" t="s">
        <v>764</v>
      </c>
      <c r="BA417" t="s">
        <v>753</v>
      </c>
      <c r="BB417" t="s">
        <v>753</v>
      </c>
      <c r="BC417" t="s">
        <v>753</v>
      </c>
      <c r="BD417" t="s">
        <v>753</v>
      </c>
    </row>
    <row r="418" spans="1:56" x14ac:dyDescent="0.25">
      <c r="A418" t="s">
        <v>2132</v>
      </c>
      <c r="B418">
        <v>36454</v>
      </c>
      <c r="C418">
        <v>1</v>
      </c>
      <c r="D418" t="s">
        <v>941</v>
      </c>
      <c r="E418">
        <v>760</v>
      </c>
      <c r="F418">
        <v>2.2000000000000002</v>
      </c>
      <c r="G418">
        <v>15</v>
      </c>
      <c r="H418">
        <v>0.25</v>
      </c>
      <c r="I418">
        <v>0.5</v>
      </c>
      <c r="J418" t="s">
        <v>753</v>
      </c>
      <c r="K418" t="s">
        <v>762</v>
      </c>
      <c r="L418" t="s">
        <v>762</v>
      </c>
      <c r="M418" t="s">
        <v>738</v>
      </c>
      <c r="N418" t="s">
        <v>762</v>
      </c>
      <c r="O418" t="s">
        <v>2352</v>
      </c>
      <c r="P418" t="s">
        <v>753</v>
      </c>
      <c r="Q418">
        <v>0</v>
      </c>
      <c r="R418" t="s">
        <v>753</v>
      </c>
      <c r="S418">
        <v>0</v>
      </c>
      <c r="T418" t="s">
        <v>753</v>
      </c>
      <c r="U418">
        <v>0</v>
      </c>
      <c r="V418" t="s">
        <v>753</v>
      </c>
      <c r="W418" t="s">
        <v>762</v>
      </c>
      <c r="X418">
        <v>0</v>
      </c>
      <c r="Y418" t="s">
        <v>753</v>
      </c>
      <c r="Z418">
        <v>0</v>
      </c>
      <c r="AA418" t="s">
        <v>753</v>
      </c>
      <c r="AB418">
        <v>0</v>
      </c>
      <c r="AC418">
        <v>1.3962000000000001</v>
      </c>
      <c r="AD418">
        <v>106.6908</v>
      </c>
      <c r="AE418">
        <v>4.9920999999999998</v>
      </c>
      <c r="AF418">
        <v>1150</v>
      </c>
      <c r="AG418">
        <v>69</v>
      </c>
      <c r="AH418">
        <v>62</v>
      </c>
      <c r="AI418">
        <v>43</v>
      </c>
      <c r="AJ418" t="s">
        <v>2133</v>
      </c>
      <c r="AK418">
        <v>2500534</v>
      </c>
      <c r="AL418">
        <v>25003227</v>
      </c>
      <c r="AM418">
        <v>25003226</v>
      </c>
      <c r="AN418">
        <v>451022</v>
      </c>
      <c r="AO418">
        <v>6190425</v>
      </c>
      <c r="AP418">
        <v>99</v>
      </c>
      <c r="AQ418">
        <v>99</v>
      </c>
      <c r="AR418" t="s">
        <v>758</v>
      </c>
      <c r="AS418" t="s">
        <v>762</v>
      </c>
      <c r="AT418">
        <v>2.5181</v>
      </c>
      <c r="AU418" t="s">
        <v>763</v>
      </c>
      <c r="AV418">
        <v>0.1118</v>
      </c>
      <c r="AW418" t="s">
        <v>753</v>
      </c>
      <c r="AX418">
        <v>130.59379999999999</v>
      </c>
      <c r="AY418" t="s">
        <v>753</v>
      </c>
      <c r="AZ418">
        <v>0</v>
      </c>
      <c r="BA418" t="s">
        <v>753</v>
      </c>
      <c r="BB418" t="s">
        <v>753</v>
      </c>
      <c r="BC418" t="s">
        <v>753</v>
      </c>
      <c r="BD418" t="s">
        <v>753</v>
      </c>
    </row>
    <row r="419" spans="1:56" x14ac:dyDescent="0.25">
      <c r="A419" t="s">
        <v>2124</v>
      </c>
      <c r="B419">
        <v>36364</v>
      </c>
      <c r="C419">
        <v>1</v>
      </c>
      <c r="D419" t="s">
        <v>941</v>
      </c>
      <c r="E419">
        <v>760</v>
      </c>
      <c r="F419">
        <v>4</v>
      </c>
      <c r="G419">
        <v>11</v>
      </c>
      <c r="H419">
        <v>0.25</v>
      </c>
      <c r="I419">
        <v>0.5</v>
      </c>
      <c r="J419" t="s">
        <v>753</v>
      </c>
      <c r="K419" t="s">
        <v>762</v>
      </c>
      <c r="L419" t="s">
        <v>762</v>
      </c>
      <c r="M419" t="s">
        <v>738</v>
      </c>
      <c r="N419" t="s">
        <v>755</v>
      </c>
      <c r="O419" t="s">
        <v>2352</v>
      </c>
      <c r="P419" t="s">
        <v>753</v>
      </c>
      <c r="Q419">
        <v>0</v>
      </c>
      <c r="R419" t="s">
        <v>753</v>
      </c>
      <c r="S419">
        <v>0</v>
      </c>
      <c r="T419" t="s">
        <v>753</v>
      </c>
      <c r="U419">
        <v>0</v>
      </c>
      <c r="V419" t="s">
        <v>753</v>
      </c>
      <c r="W419" t="s">
        <v>755</v>
      </c>
      <c r="X419">
        <v>0</v>
      </c>
      <c r="Y419" t="s">
        <v>753</v>
      </c>
      <c r="Z419">
        <v>0</v>
      </c>
      <c r="AA419" t="s">
        <v>753</v>
      </c>
      <c r="AB419">
        <v>0</v>
      </c>
      <c r="AC419">
        <v>1.7305999999999999</v>
      </c>
      <c r="AD419">
        <v>33.220399999999998</v>
      </c>
      <c r="AE419">
        <v>5.8654999999999999</v>
      </c>
      <c r="AF419">
        <v>1150</v>
      </c>
      <c r="AG419">
        <v>69</v>
      </c>
      <c r="AH419">
        <v>62</v>
      </c>
      <c r="AI419">
        <v>43</v>
      </c>
      <c r="AJ419" t="s">
        <v>2125</v>
      </c>
      <c r="AK419">
        <v>2500535</v>
      </c>
      <c r="AL419">
        <v>25003229</v>
      </c>
      <c r="AM419">
        <v>25003228</v>
      </c>
      <c r="AN419">
        <v>451190</v>
      </c>
      <c r="AO419">
        <v>6190328</v>
      </c>
      <c r="AP419">
        <v>99</v>
      </c>
      <c r="AQ419">
        <v>99</v>
      </c>
      <c r="AR419" t="s">
        <v>758</v>
      </c>
      <c r="AS419" t="s">
        <v>762</v>
      </c>
      <c r="AT419">
        <v>0.90739999999999998</v>
      </c>
      <c r="AU419" t="s">
        <v>755</v>
      </c>
      <c r="AV419">
        <v>0.114</v>
      </c>
      <c r="AW419" t="s">
        <v>753</v>
      </c>
      <c r="AX419">
        <v>97.048000000000002</v>
      </c>
      <c r="AY419" t="s">
        <v>753</v>
      </c>
      <c r="AZ419">
        <v>0</v>
      </c>
      <c r="BA419" t="s">
        <v>753</v>
      </c>
      <c r="BB419" t="s">
        <v>753</v>
      </c>
      <c r="BC419" t="s">
        <v>753</v>
      </c>
      <c r="BD419" t="s">
        <v>753</v>
      </c>
    </row>
    <row r="420" spans="1:56" x14ac:dyDescent="0.25">
      <c r="A420" t="s">
        <v>1814</v>
      </c>
      <c r="B420">
        <v>1220</v>
      </c>
      <c r="C420">
        <v>1</v>
      </c>
      <c r="D420" t="s">
        <v>998</v>
      </c>
      <c r="E420">
        <v>787</v>
      </c>
      <c r="F420">
        <v>7.8</v>
      </c>
      <c r="G420">
        <v>17</v>
      </c>
      <c r="H420" t="s">
        <v>1477</v>
      </c>
      <c r="I420" t="s">
        <v>1477</v>
      </c>
      <c r="J420" t="s">
        <v>753</v>
      </c>
      <c r="K420" t="s">
        <v>1477</v>
      </c>
      <c r="L420" t="s">
        <v>1477</v>
      </c>
      <c r="M420">
        <v>0</v>
      </c>
      <c r="N420">
        <v>0</v>
      </c>
      <c r="O420" t="s">
        <v>2352</v>
      </c>
      <c r="P420" t="s">
        <v>753</v>
      </c>
      <c r="Q420">
        <v>0</v>
      </c>
      <c r="R420" t="s">
        <v>753</v>
      </c>
      <c r="S420">
        <v>0</v>
      </c>
      <c r="T420" t="s">
        <v>753</v>
      </c>
      <c r="U420">
        <v>0</v>
      </c>
      <c r="V420" t="s">
        <v>753</v>
      </c>
      <c r="W420">
        <v>0</v>
      </c>
      <c r="X420">
        <v>0</v>
      </c>
      <c r="Y420" t="s">
        <v>753</v>
      </c>
      <c r="Z420">
        <v>0</v>
      </c>
      <c r="AA420" t="s">
        <v>753</v>
      </c>
      <c r="AB420">
        <v>0</v>
      </c>
      <c r="AC420" t="s">
        <v>1477</v>
      </c>
      <c r="AD420" t="s">
        <v>1477</v>
      </c>
      <c r="AE420" t="s">
        <v>1477</v>
      </c>
      <c r="AF420">
        <v>0</v>
      </c>
      <c r="AG420">
        <v>24</v>
      </c>
      <c r="AH420">
        <v>24</v>
      </c>
      <c r="AI420">
        <v>22</v>
      </c>
      <c r="AJ420" t="s">
        <v>1815</v>
      </c>
      <c r="AK420" t="s">
        <v>1138</v>
      </c>
      <c r="AL420">
        <v>70000059</v>
      </c>
      <c r="AM420">
        <v>9001158</v>
      </c>
      <c r="AN420">
        <v>99</v>
      </c>
      <c r="AO420">
        <v>99</v>
      </c>
      <c r="AP420">
        <v>99</v>
      </c>
      <c r="AQ420">
        <v>99</v>
      </c>
      <c r="AR420" t="s">
        <v>1744</v>
      </c>
      <c r="AS420">
        <v>0</v>
      </c>
      <c r="AT420" t="s">
        <v>1477</v>
      </c>
      <c r="AU420">
        <v>0</v>
      </c>
      <c r="AV420" t="s">
        <v>1477</v>
      </c>
      <c r="AW420">
        <v>0</v>
      </c>
      <c r="AX420" t="s">
        <v>1477</v>
      </c>
      <c r="AY420">
        <v>0</v>
      </c>
      <c r="AZ420">
        <v>0</v>
      </c>
      <c r="BA420" t="s">
        <v>753</v>
      </c>
      <c r="BB420" t="s">
        <v>753</v>
      </c>
      <c r="BC420" t="s">
        <v>753</v>
      </c>
      <c r="BD420" t="s">
        <v>753</v>
      </c>
    </row>
    <row r="421" spans="1:56" x14ac:dyDescent="0.25">
      <c r="A421" t="s">
        <v>2071</v>
      </c>
      <c r="B421">
        <v>11002</v>
      </c>
      <c r="C421">
        <v>1</v>
      </c>
      <c r="D421" t="s">
        <v>801</v>
      </c>
      <c r="E421">
        <v>573</v>
      </c>
      <c r="F421">
        <v>1.5</v>
      </c>
      <c r="G421">
        <v>5</v>
      </c>
      <c r="H421">
        <v>0.5</v>
      </c>
      <c r="I421">
        <v>1</v>
      </c>
      <c r="J421" t="s">
        <v>753</v>
      </c>
      <c r="K421" t="s">
        <v>755</v>
      </c>
      <c r="L421" t="s">
        <v>755</v>
      </c>
      <c r="M421" t="s">
        <v>754</v>
      </c>
      <c r="N421" t="s">
        <v>755</v>
      </c>
      <c r="O421" t="s">
        <v>2352</v>
      </c>
      <c r="P421" t="s">
        <v>753</v>
      </c>
      <c r="Q421" t="s">
        <v>755</v>
      </c>
      <c r="R421" t="s">
        <v>753</v>
      </c>
      <c r="S421" t="s">
        <v>755</v>
      </c>
      <c r="T421" t="s">
        <v>753</v>
      </c>
      <c r="U421">
        <v>0</v>
      </c>
      <c r="V421" t="s">
        <v>753</v>
      </c>
      <c r="W421" t="s">
        <v>755</v>
      </c>
      <c r="X421">
        <v>0</v>
      </c>
      <c r="Y421" t="s">
        <v>753</v>
      </c>
      <c r="Z421">
        <v>0</v>
      </c>
      <c r="AA421" t="s">
        <v>753</v>
      </c>
      <c r="AB421">
        <v>0</v>
      </c>
      <c r="AC421">
        <v>8.3500000000000005E-2</v>
      </c>
      <c r="AD421">
        <v>75.463800000000006</v>
      </c>
      <c r="AE421" t="s">
        <v>1477</v>
      </c>
      <c r="AF421">
        <v>3130</v>
      </c>
      <c r="AG421">
        <v>84</v>
      </c>
      <c r="AH421">
        <v>73</v>
      </c>
      <c r="AI421">
        <v>50</v>
      </c>
      <c r="AJ421" t="s">
        <v>2072</v>
      </c>
      <c r="AK421">
        <v>3000071</v>
      </c>
      <c r="AL421">
        <v>30000547</v>
      </c>
      <c r="AM421">
        <v>30000127</v>
      </c>
      <c r="AN421">
        <v>449960</v>
      </c>
      <c r="AO421">
        <v>6164615</v>
      </c>
      <c r="AP421">
        <v>449929</v>
      </c>
      <c r="AQ421">
        <v>6164623</v>
      </c>
      <c r="AR421" t="s">
        <v>1744</v>
      </c>
      <c r="AS421">
        <v>0</v>
      </c>
      <c r="AT421">
        <v>0.5887</v>
      </c>
      <c r="AU421" t="s">
        <v>753</v>
      </c>
      <c r="AV421">
        <v>6.6E-3</v>
      </c>
      <c r="AW421" t="s">
        <v>755</v>
      </c>
      <c r="AX421">
        <v>93.301900000000003</v>
      </c>
      <c r="AY421" t="s">
        <v>753</v>
      </c>
      <c r="AZ421">
        <v>0</v>
      </c>
      <c r="BA421" t="s">
        <v>753</v>
      </c>
      <c r="BB421" t="s">
        <v>753</v>
      </c>
      <c r="BC421" t="s">
        <v>753</v>
      </c>
      <c r="BD421" t="s">
        <v>753</v>
      </c>
    </row>
    <row r="422" spans="1:56" x14ac:dyDescent="0.25">
      <c r="A422" t="s">
        <v>210</v>
      </c>
      <c r="B422">
        <v>489</v>
      </c>
      <c r="C422">
        <v>1</v>
      </c>
      <c r="D422" t="s">
        <v>975</v>
      </c>
      <c r="E422">
        <v>730</v>
      </c>
      <c r="F422">
        <v>7.2</v>
      </c>
      <c r="G422">
        <v>9</v>
      </c>
      <c r="H422">
        <v>1.59</v>
      </c>
      <c r="I422">
        <v>2.5</v>
      </c>
      <c r="J422" t="s">
        <v>753</v>
      </c>
      <c r="K422" t="s">
        <v>760</v>
      </c>
      <c r="L422" t="s">
        <v>760</v>
      </c>
      <c r="M422" t="s">
        <v>738</v>
      </c>
      <c r="N422" t="s">
        <v>787</v>
      </c>
      <c r="O422" t="s">
        <v>760</v>
      </c>
      <c r="P422" t="s">
        <v>753</v>
      </c>
      <c r="Q422" t="s">
        <v>787</v>
      </c>
      <c r="R422" t="s">
        <v>753</v>
      </c>
      <c r="S422" t="s">
        <v>760</v>
      </c>
      <c r="T422" t="s">
        <v>753</v>
      </c>
      <c r="U422" t="s">
        <v>760</v>
      </c>
      <c r="V422" t="s">
        <v>753</v>
      </c>
      <c r="W422" t="s">
        <v>760</v>
      </c>
      <c r="X422">
        <v>0</v>
      </c>
      <c r="Y422" t="s">
        <v>753</v>
      </c>
      <c r="Z422" t="s">
        <v>762</v>
      </c>
      <c r="AA422" t="s">
        <v>753</v>
      </c>
      <c r="AB422">
        <v>0</v>
      </c>
      <c r="AC422">
        <v>1.5529999999999999</v>
      </c>
      <c r="AD422">
        <v>43.3947</v>
      </c>
      <c r="AE422">
        <v>0.1</v>
      </c>
      <c r="AF422">
        <v>3100</v>
      </c>
      <c r="AG422">
        <v>0</v>
      </c>
      <c r="AH422">
        <v>0</v>
      </c>
      <c r="AI422">
        <v>0</v>
      </c>
      <c r="AJ422" t="s">
        <v>1291</v>
      </c>
      <c r="AK422">
        <v>2100314</v>
      </c>
      <c r="AL422">
        <v>21001739</v>
      </c>
      <c r="AM422">
        <v>21000328</v>
      </c>
      <c r="AN422">
        <v>554648</v>
      </c>
      <c r="AO422">
        <v>6249847</v>
      </c>
      <c r="AP422">
        <v>554648</v>
      </c>
      <c r="AQ422">
        <v>6249847</v>
      </c>
      <c r="AR422" t="s">
        <v>758</v>
      </c>
      <c r="AS422" t="s">
        <v>762</v>
      </c>
      <c r="AT422">
        <v>5.3239999999999998</v>
      </c>
      <c r="AU422" t="s">
        <v>763</v>
      </c>
      <c r="AV422">
        <v>0.52900000000000003</v>
      </c>
      <c r="AW422" t="s">
        <v>763</v>
      </c>
      <c r="AX422">
        <v>135.5224</v>
      </c>
      <c r="AY422" t="s">
        <v>753</v>
      </c>
      <c r="AZ422" t="s">
        <v>790</v>
      </c>
      <c r="BA422" t="s">
        <v>753</v>
      </c>
      <c r="BB422" t="s">
        <v>753</v>
      </c>
      <c r="BC422" t="s">
        <v>753</v>
      </c>
      <c r="BD422" t="s">
        <v>753</v>
      </c>
    </row>
    <row r="423" spans="1:56" x14ac:dyDescent="0.25">
      <c r="A423" t="s">
        <v>1876</v>
      </c>
      <c r="B423">
        <v>1811</v>
      </c>
      <c r="C423">
        <v>1</v>
      </c>
      <c r="D423" t="s">
        <v>941</v>
      </c>
      <c r="E423">
        <v>760</v>
      </c>
      <c r="F423">
        <v>5.9</v>
      </c>
      <c r="G423">
        <v>17</v>
      </c>
      <c r="H423" t="s">
        <v>1477</v>
      </c>
      <c r="I423" t="s">
        <v>1477</v>
      </c>
      <c r="J423" t="s">
        <v>753</v>
      </c>
      <c r="K423" t="s">
        <v>1477</v>
      </c>
      <c r="L423" t="s">
        <v>1477</v>
      </c>
      <c r="M423">
        <v>0</v>
      </c>
      <c r="N423">
        <v>0</v>
      </c>
      <c r="O423" t="s">
        <v>2352</v>
      </c>
      <c r="P423" t="s">
        <v>753</v>
      </c>
      <c r="Q423">
        <v>0</v>
      </c>
      <c r="R423" t="s">
        <v>753</v>
      </c>
      <c r="S423">
        <v>0</v>
      </c>
      <c r="T423" t="s">
        <v>753</v>
      </c>
      <c r="U423">
        <v>0</v>
      </c>
      <c r="V423" t="s">
        <v>753</v>
      </c>
      <c r="W423">
        <v>0</v>
      </c>
      <c r="X423">
        <v>0</v>
      </c>
      <c r="Y423" t="s">
        <v>753</v>
      </c>
      <c r="Z423">
        <v>0</v>
      </c>
      <c r="AA423" t="s">
        <v>753</v>
      </c>
      <c r="AB423">
        <v>0</v>
      </c>
      <c r="AC423" t="s">
        <v>1477</v>
      </c>
      <c r="AD423" t="s">
        <v>1477</v>
      </c>
      <c r="AE423" t="s">
        <v>1477</v>
      </c>
      <c r="AF423">
        <v>0</v>
      </c>
      <c r="AG423">
        <v>68</v>
      </c>
      <c r="AH423">
        <v>61</v>
      </c>
      <c r="AI423">
        <v>118</v>
      </c>
      <c r="AJ423" t="s">
        <v>1138</v>
      </c>
      <c r="AK423" t="s">
        <v>1138</v>
      </c>
      <c r="AL423" t="s">
        <v>1138</v>
      </c>
      <c r="AM423">
        <v>25000604</v>
      </c>
      <c r="AN423">
        <v>99</v>
      </c>
      <c r="AO423">
        <v>99</v>
      </c>
      <c r="AP423">
        <v>99</v>
      </c>
      <c r="AQ423">
        <v>99</v>
      </c>
      <c r="AR423" t="s">
        <v>1744</v>
      </c>
      <c r="AS423">
        <v>0</v>
      </c>
      <c r="AT423" t="s">
        <v>1477</v>
      </c>
      <c r="AU423">
        <v>0</v>
      </c>
      <c r="AV423" t="s">
        <v>1477</v>
      </c>
      <c r="AW423">
        <v>0</v>
      </c>
      <c r="AX423" t="s">
        <v>1477</v>
      </c>
      <c r="AY423">
        <v>0</v>
      </c>
      <c r="AZ423">
        <v>0</v>
      </c>
      <c r="BA423" t="s">
        <v>753</v>
      </c>
      <c r="BB423" t="s">
        <v>753</v>
      </c>
      <c r="BC423" t="s">
        <v>753</v>
      </c>
      <c r="BD423" t="s">
        <v>753</v>
      </c>
    </row>
    <row r="424" spans="1:56" x14ac:dyDescent="0.25">
      <c r="A424" t="s">
        <v>1872</v>
      </c>
      <c r="B424">
        <v>1808</v>
      </c>
      <c r="C424">
        <v>1</v>
      </c>
      <c r="D424" t="s">
        <v>941</v>
      </c>
      <c r="E424">
        <v>760</v>
      </c>
      <c r="F424">
        <v>18.399999999999999</v>
      </c>
      <c r="G424">
        <v>17</v>
      </c>
      <c r="H424" t="s">
        <v>1477</v>
      </c>
      <c r="I424" t="s">
        <v>1477</v>
      </c>
      <c r="J424" t="s">
        <v>753</v>
      </c>
      <c r="K424" t="s">
        <v>1477</v>
      </c>
      <c r="L424" t="s">
        <v>1477</v>
      </c>
      <c r="M424">
        <v>0</v>
      </c>
      <c r="N424">
        <v>0</v>
      </c>
      <c r="O424" t="s">
        <v>2352</v>
      </c>
      <c r="P424" t="s">
        <v>753</v>
      </c>
      <c r="Q424">
        <v>0</v>
      </c>
      <c r="R424" t="s">
        <v>753</v>
      </c>
      <c r="S424">
        <v>0</v>
      </c>
      <c r="T424" t="s">
        <v>753</v>
      </c>
      <c r="U424">
        <v>0</v>
      </c>
      <c r="V424" t="s">
        <v>753</v>
      </c>
      <c r="W424">
        <v>0</v>
      </c>
      <c r="X424">
        <v>0</v>
      </c>
      <c r="Y424" t="s">
        <v>753</v>
      </c>
      <c r="Z424">
        <v>0</v>
      </c>
      <c r="AA424" t="s">
        <v>753</v>
      </c>
      <c r="AB424">
        <v>0</v>
      </c>
      <c r="AC424" t="s">
        <v>1477</v>
      </c>
      <c r="AD424" t="s">
        <v>1477</v>
      </c>
      <c r="AE424" t="s">
        <v>1477</v>
      </c>
      <c r="AF424">
        <v>0</v>
      </c>
      <c r="AG424">
        <v>68</v>
      </c>
      <c r="AH424">
        <v>61</v>
      </c>
      <c r="AI424">
        <v>118</v>
      </c>
      <c r="AJ424" t="s">
        <v>1138</v>
      </c>
      <c r="AK424" t="s">
        <v>1138</v>
      </c>
      <c r="AL424" t="s">
        <v>1138</v>
      </c>
      <c r="AM424" t="s">
        <v>1873</v>
      </c>
      <c r="AN424">
        <v>99</v>
      </c>
      <c r="AO424">
        <v>99</v>
      </c>
      <c r="AP424">
        <v>99</v>
      </c>
      <c r="AQ424">
        <v>99</v>
      </c>
      <c r="AR424" t="s">
        <v>1744</v>
      </c>
      <c r="AS424">
        <v>0</v>
      </c>
      <c r="AT424" t="s">
        <v>1477</v>
      </c>
      <c r="AU424">
        <v>0</v>
      </c>
      <c r="AV424" t="s">
        <v>1477</v>
      </c>
      <c r="AW424">
        <v>0</v>
      </c>
      <c r="AX424" t="s">
        <v>1477</v>
      </c>
      <c r="AY424">
        <v>0</v>
      </c>
      <c r="AZ424">
        <v>0</v>
      </c>
      <c r="BA424" t="s">
        <v>753</v>
      </c>
      <c r="BB424" t="s">
        <v>753</v>
      </c>
      <c r="BC424" t="s">
        <v>753</v>
      </c>
      <c r="BD424" t="s">
        <v>753</v>
      </c>
    </row>
    <row r="425" spans="1:56" x14ac:dyDescent="0.25">
      <c r="A425" t="s">
        <v>126</v>
      </c>
      <c r="B425">
        <v>319</v>
      </c>
      <c r="C425">
        <v>1</v>
      </c>
      <c r="D425" t="s">
        <v>998</v>
      </c>
      <c r="E425">
        <v>773</v>
      </c>
      <c r="F425">
        <v>18.7</v>
      </c>
      <c r="G425">
        <v>9</v>
      </c>
      <c r="H425">
        <v>0.55000000000000004</v>
      </c>
      <c r="I425">
        <v>1.25</v>
      </c>
      <c r="J425" t="s">
        <v>753</v>
      </c>
      <c r="K425" t="s">
        <v>762</v>
      </c>
      <c r="L425" t="s">
        <v>762</v>
      </c>
      <c r="M425" t="s">
        <v>738</v>
      </c>
      <c r="N425" t="s">
        <v>762</v>
      </c>
      <c r="O425" t="s">
        <v>753</v>
      </c>
      <c r="P425" t="s">
        <v>753</v>
      </c>
      <c r="Q425" t="s">
        <v>753</v>
      </c>
      <c r="R425" t="s">
        <v>753</v>
      </c>
      <c r="S425" t="s">
        <v>753</v>
      </c>
      <c r="T425" t="s">
        <v>753</v>
      </c>
      <c r="U425" t="s">
        <v>762</v>
      </c>
      <c r="V425" t="s">
        <v>753</v>
      </c>
      <c r="W425" t="s">
        <v>762</v>
      </c>
      <c r="X425">
        <v>0</v>
      </c>
      <c r="Y425" t="s">
        <v>753</v>
      </c>
      <c r="Z425" t="s">
        <v>755</v>
      </c>
      <c r="AA425" t="s">
        <v>753</v>
      </c>
      <c r="AB425" t="s">
        <v>764</v>
      </c>
      <c r="AC425">
        <v>2.3898999999999999</v>
      </c>
      <c r="AD425">
        <v>30.636733333333336</v>
      </c>
      <c r="AE425">
        <v>0.11173333333333334</v>
      </c>
      <c r="AF425">
        <v>3150</v>
      </c>
      <c r="AG425">
        <v>0</v>
      </c>
      <c r="AH425">
        <v>0</v>
      </c>
      <c r="AI425">
        <v>0</v>
      </c>
      <c r="AJ425" t="s">
        <v>1088</v>
      </c>
      <c r="AK425">
        <v>1200003</v>
      </c>
      <c r="AL425">
        <v>12000098</v>
      </c>
      <c r="AM425">
        <v>12000003</v>
      </c>
      <c r="AN425">
        <v>489559</v>
      </c>
      <c r="AO425">
        <v>6291232</v>
      </c>
      <c r="AP425">
        <v>489559</v>
      </c>
      <c r="AQ425">
        <v>6291232</v>
      </c>
      <c r="AR425" t="s">
        <v>758</v>
      </c>
      <c r="AS425" t="s">
        <v>755</v>
      </c>
      <c r="AT425">
        <v>1.01125</v>
      </c>
      <c r="AU425" t="s">
        <v>755</v>
      </c>
      <c r="AV425">
        <v>0.10185</v>
      </c>
      <c r="AW425" t="s">
        <v>763</v>
      </c>
      <c r="AX425">
        <v>109.34616666666666</v>
      </c>
      <c r="AY425" t="s">
        <v>753</v>
      </c>
      <c r="AZ425" t="s">
        <v>764</v>
      </c>
      <c r="BA425" t="s">
        <v>753</v>
      </c>
      <c r="BB425" t="s">
        <v>753</v>
      </c>
      <c r="BC425" t="s">
        <v>753</v>
      </c>
      <c r="BD425" t="s">
        <v>753</v>
      </c>
    </row>
    <row r="426" spans="1:56" x14ac:dyDescent="0.25">
      <c r="A426" t="s">
        <v>418</v>
      </c>
      <c r="B426">
        <v>864</v>
      </c>
      <c r="C426">
        <v>2</v>
      </c>
      <c r="D426" t="s">
        <v>1541</v>
      </c>
      <c r="E426">
        <v>330</v>
      </c>
      <c r="F426">
        <v>19.399999999999999</v>
      </c>
      <c r="G426">
        <v>15</v>
      </c>
      <c r="H426">
        <v>0.15</v>
      </c>
      <c r="I426">
        <v>0.5</v>
      </c>
      <c r="J426" t="s">
        <v>753</v>
      </c>
      <c r="K426" t="s">
        <v>787</v>
      </c>
      <c r="L426" t="s">
        <v>787</v>
      </c>
      <c r="M426" t="s">
        <v>738</v>
      </c>
      <c r="N426" t="s">
        <v>787</v>
      </c>
      <c r="O426" t="s">
        <v>2352</v>
      </c>
      <c r="P426" t="s">
        <v>753</v>
      </c>
      <c r="Q426">
        <v>0</v>
      </c>
      <c r="R426" t="s">
        <v>753</v>
      </c>
      <c r="S426">
        <v>0</v>
      </c>
      <c r="T426" t="s">
        <v>753</v>
      </c>
      <c r="U426">
        <v>0</v>
      </c>
      <c r="V426" t="s">
        <v>753</v>
      </c>
      <c r="W426" t="s">
        <v>787</v>
      </c>
      <c r="X426">
        <v>0</v>
      </c>
      <c r="Y426" t="s">
        <v>753</v>
      </c>
      <c r="Z426">
        <v>0</v>
      </c>
      <c r="AA426" t="s">
        <v>753</v>
      </c>
      <c r="AB426">
        <v>0</v>
      </c>
      <c r="AC426">
        <v>7.3723999999999998</v>
      </c>
      <c r="AD426">
        <v>65.710499999999996</v>
      </c>
      <c r="AE426">
        <v>7.6963999999999997</v>
      </c>
      <c r="AF426">
        <v>1150</v>
      </c>
      <c r="AG426">
        <v>116</v>
      </c>
      <c r="AH426">
        <v>0</v>
      </c>
      <c r="AI426">
        <v>98</v>
      </c>
      <c r="AJ426" t="s">
        <v>1629</v>
      </c>
      <c r="AK426">
        <v>5400009</v>
      </c>
      <c r="AL426">
        <v>54000251</v>
      </c>
      <c r="AM426">
        <v>54000011</v>
      </c>
      <c r="AN426">
        <v>633721</v>
      </c>
      <c r="AO426">
        <v>6137208</v>
      </c>
      <c r="AP426">
        <v>633719</v>
      </c>
      <c r="AQ426">
        <v>6137194</v>
      </c>
      <c r="AR426" t="s">
        <v>758</v>
      </c>
      <c r="AS426" t="s">
        <v>762</v>
      </c>
      <c r="AT426">
        <v>3.0716000000000001</v>
      </c>
      <c r="AU426" t="s">
        <v>763</v>
      </c>
      <c r="AV426">
        <v>0.55149999999999999</v>
      </c>
      <c r="AW426" t="s">
        <v>763</v>
      </c>
      <c r="AX426">
        <v>137.559</v>
      </c>
      <c r="AY426" t="s">
        <v>753</v>
      </c>
      <c r="AZ426">
        <v>0</v>
      </c>
      <c r="BA426" t="s">
        <v>753</v>
      </c>
      <c r="BB426" t="s">
        <v>753</v>
      </c>
      <c r="BC426" t="s">
        <v>753</v>
      </c>
      <c r="BD426" t="s">
        <v>753</v>
      </c>
    </row>
    <row r="427" spans="1:56" x14ac:dyDescent="0.25">
      <c r="A427" t="s">
        <v>127</v>
      </c>
      <c r="B427">
        <v>320</v>
      </c>
      <c r="C427">
        <v>1</v>
      </c>
      <c r="D427" t="s">
        <v>998</v>
      </c>
      <c r="E427">
        <v>665</v>
      </c>
      <c r="F427">
        <v>14.5</v>
      </c>
      <c r="G427">
        <v>11</v>
      </c>
      <c r="H427">
        <v>2.04</v>
      </c>
      <c r="I427">
        <v>3.7</v>
      </c>
      <c r="J427" t="s">
        <v>753</v>
      </c>
      <c r="K427" t="s">
        <v>760</v>
      </c>
      <c r="L427" t="s">
        <v>760</v>
      </c>
      <c r="M427" t="s">
        <v>738</v>
      </c>
      <c r="N427" t="s">
        <v>760</v>
      </c>
      <c r="O427" t="s">
        <v>2352</v>
      </c>
      <c r="P427" t="s">
        <v>753</v>
      </c>
      <c r="Q427">
        <v>0</v>
      </c>
      <c r="R427" t="s">
        <v>753</v>
      </c>
      <c r="S427">
        <v>0</v>
      </c>
      <c r="T427" t="s">
        <v>753</v>
      </c>
      <c r="U427">
        <v>0</v>
      </c>
      <c r="V427" t="s">
        <v>753</v>
      </c>
      <c r="W427" t="s">
        <v>760</v>
      </c>
      <c r="X427">
        <v>0</v>
      </c>
      <c r="Y427" t="s">
        <v>753</v>
      </c>
      <c r="Z427">
        <v>0</v>
      </c>
      <c r="AA427" t="s">
        <v>753</v>
      </c>
      <c r="AB427">
        <v>0</v>
      </c>
      <c r="AC427">
        <v>3.1545999999999998</v>
      </c>
      <c r="AD427">
        <v>26.994250000000001</v>
      </c>
      <c r="AE427">
        <v>1.0084500000000001</v>
      </c>
      <c r="AF427">
        <v>1150</v>
      </c>
      <c r="AG427">
        <v>0</v>
      </c>
      <c r="AH427">
        <v>0</v>
      </c>
      <c r="AI427">
        <v>0</v>
      </c>
      <c r="AJ427" t="s">
        <v>1089</v>
      </c>
      <c r="AK427">
        <v>1600007</v>
      </c>
      <c r="AL427">
        <v>16000085</v>
      </c>
      <c r="AM427">
        <v>16000013</v>
      </c>
      <c r="AN427">
        <v>457993</v>
      </c>
      <c r="AO427">
        <v>6266836</v>
      </c>
      <c r="AP427">
        <v>457939</v>
      </c>
      <c r="AQ427">
        <v>6267072</v>
      </c>
      <c r="AR427" t="s">
        <v>758</v>
      </c>
      <c r="AS427" t="s">
        <v>762</v>
      </c>
      <c r="AT427">
        <v>0.96424999999999994</v>
      </c>
      <c r="AU427" t="s">
        <v>755</v>
      </c>
      <c r="AV427">
        <v>0.3523</v>
      </c>
      <c r="AW427" t="s">
        <v>763</v>
      </c>
      <c r="AX427">
        <v>105.9785</v>
      </c>
      <c r="AY427" t="s">
        <v>753</v>
      </c>
      <c r="AZ427" t="s">
        <v>790</v>
      </c>
      <c r="BA427" t="s">
        <v>753</v>
      </c>
      <c r="BB427" t="s">
        <v>753</v>
      </c>
      <c r="BC427" t="s">
        <v>753</v>
      </c>
      <c r="BD427" t="s">
        <v>753</v>
      </c>
    </row>
    <row r="428" spans="1:56" x14ac:dyDescent="0.25">
      <c r="A428" t="s">
        <v>769</v>
      </c>
      <c r="B428">
        <v>9</v>
      </c>
      <c r="C428">
        <v>1</v>
      </c>
      <c r="D428" t="s">
        <v>752</v>
      </c>
      <c r="E428">
        <v>787</v>
      </c>
      <c r="F428">
        <v>3.3</v>
      </c>
      <c r="G428">
        <v>13</v>
      </c>
      <c r="H428">
        <v>0.18</v>
      </c>
      <c r="I428">
        <v>0.73</v>
      </c>
      <c r="J428" t="s">
        <v>753</v>
      </c>
      <c r="K428" t="s">
        <v>762</v>
      </c>
      <c r="L428" t="s">
        <v>762</v>
      </c>
      <c r="M428" t="s">
        <v>738</v>
      </c>
      <c r="N428" t="s">
        <v>755</v>
      </c>
      <c r="O428" t="s">
        <v>2352</v>
      </c>
      <c r="P428" t="s">
        <v>753</v>
      </c>
      <c r="Q428" t="s">
        <v>755</v>
      </c>
      <c r="R428" t="s">
        <v>753</v>
      </c>
      <c r="S428" t="s">
        <v>755</v>
      </c>
      <c r="T428" t="s">
        <v>753</v>
      </c>
      <c r="U428">
        <v>0</v>
      </c>
      <c r="V428" t="s">
        <v>753</v>
      </c>
      <c r="W428" t="s">
        <v>755</v>
      </c>
      <c r="X428">
        <v>0</v>
      </c>
      <c r="Y428" t="s">
        <v>753</v>
      </c>
      <c r="Z428">
        <v>0</v>
      </c>
      <c r="AA428" t="s">
        <v>753</v>
      </c>
      <c r="AB428">
        <v>0</v>
      </c>
      <c r="AC428">
        <v>0.29659999999999997</v>
      </c>
      <c r="AD428">
        <v>76.348699999999994</v>
      </c>
      <c r="AE428">
        <v>2.3E-2</v>
      </c>
      <c r="AF428">
        <v>3110</v>
      </c>
      <c r="AG428">
        <v>44</v>
      </c>
      <c r="AH428">
        <v>185</v>
      </c>
      <c r="AI428">
        <v>0</v>
      </c>
      <c r="AJ428" t="s">
        <v>770</v>
      </c>
      <c r="AK428">
        <v>100024</v>
      </c>
      <c r="AL428">
        <v>1000434</v>
      </c>
      <c r="AM428">
        <v>1000024</v>
      </c>
      <c r="AN428">
        <v>497409</v>
      </c>
      <c r="AO428">
        <v>6333732</v>
      </c>
      <c r="AP428">
        <v>497409</v>
      </c>
      <c r="AQ428">
        <v>6333732</v>
      </c>
      <c r="AR428" t="s">
        <v>758</v>
      </c>
      <c r="AS428" t="s">
        <v>762</v>
      </c>
      <c r="AT428">
        <v>0.52929999999999999</v>
      </c>
      <c r="AU428" t="s">
        <v>755</v>
      </c>
      <c r="AV428">
        <v>4.1799999999999997E-2</v>
      </c>
      <c r="AW428" t="s">
        <v>755</v>
      </c>
      <c r="AX428">
        <v>103.19540000000001</v>
      </c>
      <c r="AY428" t="s">
        <v>753</v>
      </c>
      <c r="AZ428">
        <v>0</v>
      </c>
      <c r="BA428" t="s">
        <v>753</v>
      </c>
      <c r="BB428" t="s">
        <v>753</v>
      </c>
      <c r="BC428" t="s">
        <v>753</v>
      </c>
      <c r="BD428" t="s">
        <v>753</v>
      </c>
    </row>
    <row r="429" spans="1:56" x14ac:dyDescent="0.25">
      <c r="A429" t="s">
        <v>964</v>
      </c>
      <c r="B429">
        <v>207</v>
      </c>
      <c r="C429">
        <v>1</v>
      </c>
      <c r="D429" t="s">
        <v>961</v>
      </c>
      <c r="E429">
        <v>430</v>
      </c>
      <c r="F429">
        <v>10.7</v>
      </c>
      <c r="G429">
        <v>10</v>
      </c>
      <c r="H429">
        <v>4.8600000000000003</v>
      </c>
      <c r="I429">
        <v>10.4</v>
      </c>
      <c r="J429" t="s">
        <v>753</v>
      </c>
      <c r="K429" t="s">
        <v>753</v>
      </c>
      <c r="L429" t="s">
        <v>753</v>
      </c>
      <c r="M429" t="s">
        <v>754</v>
      </c>
      <c r="N429" t="s">
        <v>755</v>
      </c>
      <c r="O429" t="s">
        <v>2352</v>
      </c>
      <c r="P429" t="s">
        <v>753</v>
      </c>
      <c r="Q429" t="s">
        <v>753</v>
      </c>
      <c r="R429" t="s">
        <v>753</v>
      </c>
      <c r="S429" t="s">
        <v>753</v>
      </c>
      <c r="T429" t="s">
        <v>753</v>
      </c>
      <c r="U429">
        <v>0</v>
      </c>
      <c r="V429" t="s">
        <v>753</v>
      </c>
      <c r="W429" t="s">
        <v>755</v>
      </c>
      <c r="X429">
        <v>0</v>
      </c>
      <c r="Y429" t="s">
        <v>753</v>
      </c>
      <c r="Z429">
        <v>0</v>
      </c>
      <c r="AA429" t="s">
        <v>753</v>
      </c>
      <c r="AB429">
        <v>0</v>
      </c>
      <c r="AC429">
        <v>1.9134500000000001</v>
      </c>
      <c r="AD429">
        <v>3.8775000000000004</v>
      </c>
      <c r="AE429" t="s">
        <v>1477</v>
      </c>
      <c r="AF429">
        <v>3100</v>
      </c>
      <c r="AG429">
        <v>0</v>
      </c>
      <c r="AH429">
        <v>0</v>
      </c>
      <c r="AI429">
        <v>0</v>
      </c>
      <c r="AJ429" t="s">
        <v>965</v>
      </c>
      <c r="AK429">
        <v>4400075</v>
      </c>
      <c r="AL429">
        <v>44000554</v>
      </c>
      <c r="AM429">
        <v>44000166</v>
      </c>
      <c r="AN429">
        <v>596520</v>
      </c>
      <c r="AO429">
        <v>6131169</v>
      </c>
      <c r="AP429">
        <v>596524</v>
      </c>
      <c r="AQ429">
        <v>6131233</v>
      </c>
      <c r="AR429" t="s">
        <v>758</v>
      </c>
      <c r="AS429" t="s">
        <v>755</v>
      </c>
      <c r="AT429">
        <v>0.45040000000000002</v>
      </c>
      <c r="AU429" t="s">
        <v>755</v>
      </c>
      <c r="AV429">
        <v>1.7049999999999999E-2</v>
      </c>
      <c r="AW429" t="s">
        <v>755</v>
      </c>
      <c r="AX429">
        <v>109.1636</v>
      </c>
      <c r="AY429" t="s">
        <v>753</v>
      </c>
      <c r="AZ429">
        <v>0</v>
      </c>
      <c r="BA429" t="s">
        <v>753</v>
      </c>
      <c r="BB429" t="s">
        <v>753</v>
      </c>
      <c r="BC429" t="s">
        <v>753</v>
      </c>
      <c r="BD429" t="s">
        <v>753</v>
      </c>
    </row>
    <row r="430" spans="1:56" x14ac:dyDescent="0.25">
      <c r="A430" t="s">
        <v>333</v>
      </c>
      <c r="B430">
        <v>712</v>
      </c>
      <c r="C430">
        <v>2</v>
      </c>
      <c r="D430" t="s">
        <v>1495</v>
      </c>
      <c r="E430">
        <v>350</v>
      </c>
      <c r="F430">
        <v>4.4000000000000004</v>
      </c>
      <c r="G430">
        <v>9</v>
      </c>
      <c r="H430">
        <v>1</v>
      </c>
      <c r="I430">
        <v>1.8</v>
      </c>
      <c r="J430" t="s">
        <v>753</v>
      </c>
      <c r="K430" t="s">
        <v>1477</v>
      </c>
      <c r="L430" t="s">
        <v>1477</v>
      </c>
      <c r="M430">
        <v>0</v>
      </c>
      <c r="N430">
        <v>0</v>
      </c>
      <c r="O430" t="s">
        <v>2352</v>
      </c>
      <c r="P430" t="s">
        <v>753</v>
      </c>
      <c r="Q430">
        <v>0</v>
      </c>
      <c r="R430" t="s">
        <v>753</v>
      </c>
      <c r="S430">
        <v>0</v>
      </c>
      <c r="T430" t="s">
        <v>753</v>
      </c>
      <c r="U430">
        <v>0</v>
      </c>
      <c r="V430" t="s">
        <v>753</v>
      </c>
      <c r="W430">
        <v>0</v>
      </c>
      <c r="X430">
        <v>0</v>
      </c>
      <c r="Y430" t="s">
        <v>753</v>
      </c>
      <c r="Z430">
        <v>0</v>
      </c>
      <c r="AA430" t="s">
        <v>753</v>
      </c>
      <c r="AB430">
        <v>0</v>
      </c>
      <c r="AC430">
        <v>3.4618000000000002</v>
      </c>
      <c r="AD430">
        <v>33.440800000000003</v>
      </c>
      <c r="AE430" t="s">
        <v>1477</v>
      </c>
      <c r="AF430">
        <v>3150</v>
      </c>
      <c r="AG430">
        <v>136</v>
      </c>
      <c r="AH430">
        <v>120</v>
      </c>
      <c r="AI430">
        <v>105</v>
      </c>
      <c r="AJ430" t="s">
        <v>1518</v>
      </c>
      <c r="AK430">
        <v>5200068</v>
      </c>
      <c r="AL430">
        <v>52000986</v>
      </c>
      <c r="AM430">
        <v>52000095</v>
      </c>
      <c r="AN430">
        <v>689203</v>
      </c>
      <c r="AO430">
        <v>6171470</v>
      </c>
      <c r="AP430">
        <v>689254</v>
      </c>
      <c r="AQ430">
        <v>6171524</v>
      </c>
      <c r="AR430" t="s">
        <v>758</v>
      </c>
      <c r="AS430">
        <v>0</v>
      </c>
      <c r="AT430" t="s">
        <v>1477</v>
      </c>
      <c r="AU430">
        <v>0</v>
      </c>
      <c r="AV430">
        <v>0</v>
      </c>
      <c r="AW430">
        <v>0</v>
      </c>
      <c r="AX430" t="s">
        <v>1477</v>
      </c>
      <c r="AY430">
        <v>0</v>
      </c>
      <c r="AZ430">
        <v>0</v>
      </c>
      <c r="BA430" t="s">
        <v>753</v>
      </c>
      <c r="BB430" t="s">
        <v>753</v>
      </c>
      <c r="BC430" t="s">
        <v>753</v>
      </c>
      <c r="BD430" t="s">
        <v>753</v>
      </c>
    </row>
    <row r="431" spans="1:56" x14ac:dyDescent="0.25">
      <c r="A431" t="s">
        <v>1840</v>
      </c>
      <c r="B431">
        <v>1506</v>
      </c>
      <c r="C431">
        <v>1</v>
      </c>
      <c r="D431" t="s">
        <v>975</v>
      </c>
      <c r="E431">
        <v>615</v>
      </c>
      <c r="F431">
        <v>1.8</v>
      </c>
      <c r="G431">
        <v>5</v>
      </c>
      <c r="H431">
        <v>0.75</v>
      </c>
      <c r="I431">
        <v>1.5</v>
      </c>
      <c r="J431" t="s">
        <v>753</v>
      </c>
      <c r="K431" t="s">
        <v>787</v>
      </c>
      <c r="L431" t="s">
        <v>787</v>
      </c>
      <c r="M431" t="s">
        <v>738</v>
      </c>
      <c r="N431" t="s">
        <v>787</v>
      </c>
      <c r="O431" t="s">
        <v>2352</v>
      </c>
      <c r="P431" t="s">
        <v>753</v>
      </c>
      <c r="Q431" t="s">
        <v>762</v>
      </c>
      <c r="R431" t="s">
        <v>753</v>
      </c>
      <c r="S431" t="s">
        <v>762</v>
      </c>
      <c r="T431" t="s">
        <v>753</v>
      </c>
      <c r="U431">
        <v>0</v>
      </c>
      <c r="V431" t="s">
        <v>753</v>
      </c>
      <c r="W431" t="s">
        <v>787</v>
      </c>
      <c r="X431">
        <v>0</v>
      </c>
      <c r="Y431" t="s">
        <v>753</v>
      </c>
      <c r="Z431">
        <v>0</v>
      </c>
      <c r="AA431" t="s">
        <v>753</v>
      </c>
      <c r="AB431">
        <v>0</v>
      </c>
      <c r="AC431">
        <v>5.0000000000000001E-3</v>
      </c>
      <c r="AD431">
        <v>320.46050000000002</v>
      </c>
      <c r="AE431" t="s">
        <v>1477</v>
      </c>
      <c r="AF431">
        <v>3130</v>
      </c>
      <c r="AG431">
        <v>52</v>
      </c>
      <c r="AH431">
        <v>48</v>
      </c>
      <c r="AI431">
        <v>33</v>
      </c>
      <c r="AJ431" t="s">
        <v>1841</v>
      </c>
      <c r="AK431" t="s">
        <v>1842</v>
      </c>
      <c r="AL431">
        <v>21006274</v>
      </c>
      <c r="AM431">
        <v>21006273</v>
      </c>
      <c r="AN431">
        <v>538890</v>
      </c>
      <c r="AO431">
        <v>6213317</v>
      </c>
      <c r="AP431">
        <v>538890</v>
      </c>
      <c r="AQ431">
        <v>6213317</v>
      </c>
      <c r="AR431" t="s">
        <v>1744</v>
      </c>
      <c r="AS431" t="s">
        <v>762</v>
      </c>
      <c r="AT431">
        <v>1.0218</v>
      </c>
      <c r="AU431" t="s">
        <v>763</v>
      </c>
      <c r="AV431">
        <v>8.1299999999999997E-2</v>
      </c>
      <c r="AW431" t="s">
        <v>763</v>
      </c>
      <c r="AX431">
        <v>90.091300000000004</v>
      </c>
      <c r="AY431" t="s">
        <v>753</v>
      </c>
      <c r="AZ431">
        <v>0</v>
      </c>
      <c r="BA431" t="s">
        <v>753</v>
      </c>
      <c r="BB431" t="s">
        <v>753</v>
      </c>
      <c r="BC431" t="s">
        <v>753</v>
      </c>
      <c r="BD431" t="s">
        <v>753</v>
      </c>
    </row>
    <row r="432" spans="1:56" x14ac:dyDescent="0.25">
      <c r="A432" t="s">
        <v>466</v>
      </c>
      <c r="B432">
        <v>965</v>
      </c>
      <c r="C432">
        <v>4</v>
      </c>
      <c r="D432" t="s">
        <v>1692</v>
      </c>
      <c r="E432">
        <v>580</v>
      </c>
      <c r="F432">
        <v>6.5</v>
      </c>
      <c r="G432">
        <v>13</v>
      </c>
      <c r="H432">
        <v>1</v>
      </c>
      <c r="I432">
        <v>1.9</v>
      </c>
      <c r="J432" t="s">
        <v>753</v>
      </c>
      <c r="K432" t="s">
        <v>760</v>
      </c>
      <c r="L432" t="s">
        <v>760</v>
      </c>
      <c r="M432" t="s">
        <v>738</v>
      </c>
      <c r="N432" t="s">
        <v>760</v>
      </c>
      <c r="O432" t="s">
        <v>2352</v>
      </c>
      <c r="P432" t="s">
        <v>753</v>
      </c>
      <c r="Q432" t="s">
        <v>760</v>
      </c>
      <c r="R432" t="s">
        <v>753</v>
      </c>
      <c r="S432" t="s">
        <v>760</v>
      </c>
      <c r="T432" t="s">
        <v>753</v>
      </c>
      <c r="U432">
        <v>0</v>
      </c>
      <c r="V432" t="s">
        <v>753</v>
      </c>
      <c r="W432" t="s">
        <v>760</v>
      </c>
      <c r="X432">
        <v>0</v>
      </c>
      <c r="Y432" t="s">
        <v>753</v>
      </c>
      <c r="Z432">
        <v>0</v>
      </c>
      <c r="AA432" t="s">
        <v>753</v>
      </c>
      <c r="AB432">
        <v>0</v>
      </c>
      <c r="AC432">
        <v>3.3144999999999998</v>
      </c>
      <c r="AD432">
        <v>85.747</v>
      </c>
      <c r="AE432" t="s">
        <v>1477</v>
      </c>
      <c r="AF432">
        <v>0</v>
      </c>
      <c r="AG432">
        <v>0</v>
      </c>
      <c r="AH432">
        <v>0</v>
      </c>
      <c r="AI432">
        <v>0</v>
      </c>
      <c r="AJ432" t="s">
        <v>1701</v>
      </c>
      <c r="AK432">
        <v>4200004</v>
      </c>
      <c r="AL432">
        <v>42000260</v>
      </c>
      <c r="AM432">
        <v>42000128</v>
      </c>
      <c r="AN432">
        <v>527849</v>
      </c>
      <c r="AO432">
        <v>6090374</v>
      </c>
      <c r="AP432">
        <v>529314</v>
      </c>
      <c r="AQ432">
        <v>6088259</v>
      </c>
      <c r="AR432" t="s">
        <v>758</v>
      </c>
      <c r="AS432" t="s">
        <v>753</v>
      </c>
      <c r="AT432">
        <v>4.6893000000000002</v>
      </c>
      <c r="AU432" t="s">
        <v>763</v>
      </c>
      <c r="AV432">
        <v>0.20780000000000001</v>
      </c>
      <c r="AW432" t="s">
        <v>763</v>
      </c>
      <c r="AX432">
        <v>107.4178</v>
      </c>
      <c r="AY432" t="s">
        <v>753</v>
      </c>
      <c r="AZ432">
        <v>0</v>
      </c>
      <c r="BA432" t="s">
        <v>753</v>
      </c>
      <c r="BB432" t="s">
        <v>753</v>
      </c>
      <c r="BC432" t="s">
        <v>753</v>
      </c>
      <c r="BD432" t="s">
        <v>753</v>
      </c>
    </row>
    <row r="433" spans="1:56" x14ac:dyDescent="0.25">
      <c r="A433" t="s">
        <v>771</v>
      </c>
      <c r="B433">
        <v>11</v>
      </c>
      <c r="C433">
        <v>1</v>
      </c>
      <c r="D433" t="s">
        <v>752</v>
      </c>
      <c r="E433">
        <v>787</v>
      </c>
      <c r="F433">
        <v>8.1999999999999993</v>
      </c>
      <c r="G433">
        <v>5</v>
      </c>
      <c r="H433">
        <v>0.25</v>
      </c>
      <c r="I433">
        <v>0.5</v>
      </c>
      <c r="J433" t="s">
        <v>753</v>
      </c>
      <c r="K433" t="s">
        <v>760</v>
      </c>
      <c r="L433" t="s">
        <v>760</v>
      </c>
      <c r="M433" t="s">
        <v>738</v>
      </c>
      <c r="N433" t="s">
        <v>760</v>
      </c>
      <c r="O433" t="s">
        <v>2352</v>
      </c>
      <c r="P433" t="s">
        <v>753</v>
      </c>
      <c r="Q433" t="s">
        <v>753</v>
      </c>
      <c r="R433" t="s">
        <v>753</v>
      </c>
      <c r="S433" t="s">
        <v>753</v>
      </c>
      <c r="T433" t="s">
        <v>753</v>
      </c>
      <c r="U433">
        <v>0</v>
      </c>
      <c r="V433" t="s">
        <v>753</v>
      </c>
      <c r="W433" t="s">
        <v>760</v>
      </c>
      <c r="X433">
        <v>0</v>
      </c>
      <c r="Y433" t="s">
        <v>753</v>
      </c>
      <c r="Z433">
        <v>0</v>
      </c>
      <c r="AA433" t="s">
        <v>753</v>
      </c>
      <c r="AB433">
        <v>0</v>
      </c>
      <c r="AC433" t="s">
        <v>1477</v>
      </c>
      <c r="AD433" t="s">
        <v>1477</v>
      </c>
      <c r="AE433" t="s">
        <v>1477</v>
      </c>
      <c r="AF433">
        <v>0</v>
      </c>
      <c r="AG433">
        <v>24</v>
      </c>
      <c r="AH433">
        <v>24</v>
      </c>
      <c r="AI433">
        <v>22</v>
      </c>
      <c r="AJ433" t="s">
        <v>772</v>
      </c>
      <c r="AK433">
        <v>100045</v>
      </c>
      <c r="AL433">
        <v>1000675</v>
      </c>
      <c r="AM433">
        <v>1000065</v>
      </c>
      <c r="AN433">
        <v>474329</v>
      </c>
      <c r="AO433">
        <v>6323412</v>
      </c>
      <c r="AP433">
        <v>99</v>
      </c>
      <c r="AQ433">
        <v>99</v>
      </c>
      <c r="AR433" t="s">
        <v>758</v>
      </c>
      <c r="AS433">
        <v>0</v>
      </c>
      <c r="AT433" t="s">
        <v>1477</v>
      </c>
      <c r="AU433" t="s">
        <v>763</v>
      </c>
      <c r="AV433">
        <v>1.0000000000000001E-5</v>
      </c>
      <c r="AW433" t="s">
        <v>763</v>
      </c>
      <c r="AX433" t="s">
        <v>1477</v>
      </c>
      <c r="AY433" t="s">
        <v>753</v>
      </c>
      <c r="AZ433">
        <v>0</v>
      </c>
      <c r="BA433" t="s">
        <v>753</v>
      </c>
      <c r="BB433" t="s">
        <v>753</v>
      </c>
      <c r="BC433" t="s">
        <v>753</v>
      </c>
      <c r="BD433" t="s">
        <v>753</v>
      </c>
    </row>
    <row r="434" spans="1:56" x14ac:dyDescent="0.25">
      <c r="A434" t="s">
        <v>393</v>
      </c>
      <c r="B434">
        <v>815</v>
      </c>
      <c r="C434">
        <v>2</v>
      </c>
      <c r="D434" t="s">
        <v>1577</v>
      </c>
      <c r="E434">
        <v>183</v>
      </c>
      <c r="F434">
        <v>42.6</v>
      </c>
      <c r="G434">
        <v>11</v>
      </c>
      <c r="H434">
        <v>1.81</v>
      </c>
      <c r="I434">
        <v>4.05</v>
      </c>
      <c r="J434" t="s">
        <v>753</v>
      </c>
      <c r="K434" t="s">
        <v>753</v>
      </c>
      <c r="L434" t="s">
        <v>753</v>
      </c>
      <c r="M434" t="s">
        <v>754</v>
      </c>
      <c r="N434" t="s">
        <v>753</v>
      </c>
      <c r="O434" t="s">
        <v>2352</v>
      </c>
      <c r="P434" t="s">
        <v>753</v>
      </c>
      <c r="Q434">
        <v>0</v>
      </c>
      <c r="R434" t="s">
        <v>753</v>
      </c>
      <c r="S434">
        <v>0</v>
      </c>
      <c r="T434" t="s">
        <v>753</v>
      </c>
      <c r="U434">
        <v>0</v>
      </c>
      <c r="V434" t="s">
        <v>753</v>
      </c>
      <c r="W434" t="s">
        <v>753</v>
      </c>
      <c r="X434">
        <v>0</v>
      </c>
      <c r="Y434" t="s">
        <v>753</v>
      </c>
      <c r="Z434">
        <v>0</v>
      </c>
      <c r="AA434" t="s">
        <v>753</v>
      </c>
      <c r="AB434">
        <v>0</v>
      </c>
      <c r="AC434">
        <v>3.2984</v>
      </c>
      <c r="AD434">
        <v>16.858599999999999</v>
      </c>
      <c r="AE434">
        <v>3.0966999999999998</v>
      </c>
      <c r="AF434">
        <v>1150</v>
      </c>
      <c r="AG434">
        <v>0</v>
      </c>
      <c r="AH434">
        <v>0</v>
      </c>
      <c r="AI434">
        <v>0</v>
      </c>
      <c r="AJ434" t="s">
        <v>1593</v>
      </c>
      <c r="AK434">
        <v>5300061</v>
      </c>
      <c r="AL434">
        <v>53000181</v>
      </c>
      <c r="AM434">
        <v>53000113</v>
      </c>
      <c r="AN434">
        <v>712148</v>
      </c>
      <c r="AO434">
        <v>6166689</v>
      </c>
      <c r="AP434">
        <v>712148</v>
      </c>
      <c r="AQ434">
        <v>6166689</v>
      </c>
      <c r="AR434" t="s">
        <v>758</v>
      </c>
      <c r="AS434" t="s">
        <v>755</v>
      </c>
      <c r="AT434">
        <v>0.74350000000000005</v>
      </c>
      <c r="AU434" t="s">
        <v>755</v>
      </c>
      <c r="AV434">
        <v>9.8799999999999999E-2</v>
      </c>
      <c r="AW434" t="s">
        <v>753</v>
      </c>
      <c r="AX434">
        <v>100.79600000000001</v>
      </c>
      <c r="AY434" t="s">
        <v>753</v>
      </c>
      <c r="AZ434">
        <v>0</v>
      </c>
      <c r="BA434" t="s">
        <v>753</v>
      </c>
      <c r="BB434" t="s">
        <v>753</v>
      </c>
      <c r="BC434" t="s">
        <v>753</v>
      </c>
      <c r="BD434" t="s">
        <v>753</v>
      </c>
    </row>
    <row r="435" spans="1:56" x14ac:dyDescent="0.25">
      <c r="A435" t="s">
        <v>41</v>
      </c>
      <c r="B435">
        <v>129</v>
      </c>
      <c r="C435">
        <v>1</v>
      </c>
      <c r="D435" t="s">
        <v>863</v>
      </c>
      <c r="E435">
        <v>540</v>
      </c>
      <c r="F435">
        <v>15.9</v>
      </c>
      <c r="G435">
        <v>11</v>
      </c>
      <c r="H435">
        <v>1.02</v>
      </c>
      <c r="I435">
        <v>1.6</v>
      </c>
      <c r="J435" t="s">
        <v>753</v>
      </c>
      <c r="K435" t="s">
        <v>760</v>
      </c>
      <c r="L435" t="s">
        <v>760</v>
      </c>
      <c r="M435" t="s">
        <v>738</v>
      </c>
      <c r="N435" t="s">
        <v>760</v>
      </c>
      <c r="O435" t="s">
        <v>2352</v>
      </c>
      <c r="P435" t="s">
        <v>753</v>
      </c>
      <c r="Q435">
        <v>0</v>
      </c>
      <c r="R435" t="s">
        <v>753</v>
      </c>
      <c r="S435">
        <v>0</v>
      </c>
      <c r="T435" t="s">
        <v>753</v>
      </c>
      <c r="U435">
        <v>0</v>
      </c>
      <c r="V435" t="s">
        <v>753</v>
      </c>
      <c r="W435" t="s">
        <v>760</v>
      </c>
      <c r="X435">
        <v>0</v>
      </c>
      <c r="Y435" t="s">
        <v>753</v>
      </c>
      <c r="Z435">
        <v>0</v>
      </c>
      <c r="AA435" t="s">
        <v>753</v>
      </c>
      <c r="AB435">
        <v>0</v>
      </c>
      <c r="AC435">
        <v>3.6303000000000001</v>
      </c>
      <c r="AD435">
        <v>33.677599999999998</v>
      </c>
      <c r="AE435">
        <v>8.7507000000000001</v>
      </c>
      <c r="AF435">
        <v>1150</v>
      </c>
      <c r="AG435">
        <v>0</v>
      </c>
      <c r="AH435">
        <v>0</v>
      </c>
      <c r="AI435">
        <v>0</v>
      </c>
      <c r="AJ435" t="s">
        <v>894</v>
      </c>
      <c r="AK435">
        <v>4100005</v>
      </c>
      <c r="AL435">
        <v>41000589</v>
      </c>
      <c r="AM435">
        <v>41000005</v>
      </c>
      <c r="AN435">
        <v>556224</v>
      </c>
      <c r="AO435">
        <v>6089039</v>
      </c>
      <c r="AP435">
        <v>556224</v>
      </c>
      <c r="AQ435">
        <v>6089039</v>
      </c>
      <c r="AR435" t="s">
        <v>758</v>
      </c>
      <c r="AS435" t="s">
        <v>755</v>
      </c>
      <c r="AT435">
        <v>1.456</v>
      </c>
      <c r="AU435" t="s">
        <v>763</v>
      </c>
      <c r="AV435">
        <v>0.2064</v>
      </c>
      <c r="AW435" t="s">
        <v>763</v>
      </c>
      <c r="AX435">
        <v>114.0819</v>
      </c>
      <c r="AY435" t="s">
        <v>753</v>
      </c>
      <c r="AZ435">
        <v>0</v>
      </c>
      <c r="BA435" t="s">
        <v>753</v>
      </c>
      <c r="BB435" t="s">
        <v>753</v>
      </c>
      <c r="BC435" t="s">
        <v>753</v>
      </c>
      <c r="BD435" t="s">
        <v>753</v>
      </c>
    </row>
    <row r="436" spans="1:56" x14ac:dyDescent="0.25">
      <c r="A436" t="s">
        <v>555</v>
      </c>
      <c r="B436">
        <v>653</v>
      </c>
      <c r="C436">
        <v>1</v>
      </c>
      <c r="D436" t="s">
        <v>879</v>
      </c>
      <c r="E436">
        <v>766</v>
      </c>
      <c r="F436">
        <v>6.6</v>
      </c>
      <c r="G436">
        <v>17</v>
      </c>
      <c r="H436" t="s">
        <v>1477</v>
      </c>
      <c r="I436" t="s">
        <v>1477</v>
      </c>
      <c r="J436" t="s">
        <v>753</v>
      </c>
      <c r="K436" t="s">
        <v>1477</v>
      </c>
      <c r="L436" t="s">
        <v>1477</v>
      </c>
      <c r="M436">
        <v>0</v>
      </c>
      <c r="N436">
        <v>0</v>
      </c>
      <c r="O436" t="s">
        <v>2352</v>
      </c>
      <c r="P436" t="s">
        <v>753</v>
      </c>
      <c r="Q436">
        <v>0</v>
      </c>
      <c r="R436" t="s">
        <v>753</v>
      </c>
      <c r="S436">
        <v>0</v>
      </c>
      <c r="T436" t="s">
        <v>753</v>
      </c>
      <c r="U436">
        <v>0</v>
      </c>
      <c r="V436" t="s">
        <v>753</v>
      </c>
      <c r="W436">
        <v>0</v>
      </c>
      <c r="X436">
        <v>0</v>
      </c>
      <c r="Y436" t="s">
        <v>753</v>
      </c>
      <c r="Z436">
        <v>0</v>
      </c>
      <c r="AA436" t="s">
        <v>753</v>
      </c>
      <c r="AB436">
        <v>0</v>
      </c>
      <c r="AC436" t="s">
        <v>1477</v>
      </c>
      <c r="AD436" t="s">
        <v>1477</v>
      </c>
      <c r="AE436" t="s">
        <v>1477</v>
      </c>
      <c r="AF436">
        <v>0</v>
      </c>
      <c r="AG436">
        <v>0</v>
      </c>
      <c r="AH436">
        <v>0</v>
      </c>
      <c r="AI436">
        <v>0</v>
      </c>
      <c r="AJ436" t="s">
        <v>1462</v>
      </c>
      <c r="AK436">
        <v>82900050</v>
      </c>
      <c r="AL436">
        <v>29000558</v>
      </c>
      <c r="AM436">
        <v>29000489</v>
      </c>
      <c r="AN436">
        <v>563821</v>
      </c>
      <c r="AO436">
        <v>6187647</v>
      </c>
      <c r="AP436">
        <v>99</v>
      </c>
      <c r="AQ436">
        <v>99</v>
      </c>
      <c r="AR436" t="s">
        <v>758</v>
      </c>
      <c r="AS436">
        <v>0</v>
      </c>
      <c r="AT436" t="s">
        <v>1477</v>
      </c>
      <c r="AU436">
        <v>0</v>
      </c>
      <c r="AV436" t="s">
        <v>1477</v>
      </c>
      <c r="AW436">
        <v>0</v>
      </c>
      <c r="AX436" t="s">
        <v>1477</v>
      </c>
      <c r="AY436">
        <v>0</v>
      </c>
      <c r="AZ436">
        <v>0</v>
      </c>
      <c r="BA436" t="s">
        <v>753</v>
      </c>
      <c r="BB436" t="s">
        <v>753</v>
      </c>
      <c r="BC436" t="s">
        <v>753</v>
      </c>
      <c r="BD436" t="s">
        <v>753</v>
      </c>
    </row>
    <row r="437" spans="1:56" x14ac:dyDescent="0.25">
      <c r="A437" t="s">
        <v>369</v>
      </c>
      <c r="B437">
        <v>12</v>
      </c>
      <c r="C437">
        <v>1</v>
      </c>
      <c r="D437" t="s">
        <v>752</v>
      </c>
      <c r="E437">
        <v>851</v>
      </c>
      <c r="F437">
        <v>7.3</v>
      </c>
      <c r="G437">
        <v>13</v>
      </c>
      <c r="H437">
        <v>0.42</v>
      </c>
      <c r="I437">
        <v>0.85</v>
      </c>
      <c r="J437" t="s">
        <v>753</v>
      </c>
      <c r="K437" t="s">
        <v>760</v>
      </c>
      <c r="L437" t="s">
        <v>760</v>
      </c>
      <c r="M437" t="s">
        <v>738</v>
      </c>
      <c r="N437" t="s">
        <v>762</v>
      </c>
      <c r="O437" t="s">
        <v>2352</v>
      </c>
      <c r="P437" t="s">
        <v>753</v>
      </c>
      <c r="Q437" t="s">
        <v>760</v>
      </c>
      <c r="R437" t="s">
        <v>753</v>
      </c>
      <c r="S437" t="s">
        <v>760</v>
      </c>
      <c r="T437" t="s">
        <v>753</v>
      </c>
      <c r="U437">
        <v>0</v>
      </c>
      <c r="V437" t="s">
        <v>753</v>
      </c>
      <c r="W437" t="s">
        <v>762</v>
      </c>
      <c r="X437">
        <v>0</v>
      </c>
      <c r="Y437" t="s">
        <v>753</v>
      </c>
      <c r="Z437">
        <v>0</v>
      </c>
      <c r="AA437" t="s">
        <v>753</v>
      </c>
      <c r="AB437">
        <v>0</v>
      </c>
      <c r="AC437">
        <v>0.90195000000000003</v>
      </c>
      <c r="AD437">
        <v>268.04275000000001</v>
      </c>
      <c r="AE437">
        <v>5.8400000000000001E-2</v>
      </c>
      <c r="AF437">
        <v>3150</v>
      </c>
      <c r="AG437">
        <v>17</v>
      </c>
      <c r="AH437">
        <v>18</v>
      </c>
      <c r="AI437">
        <v>7</v>
      </c>
      <c r="AJ437" t="s">
        <v>773</v>
      </c>
      <c r="AK437">
        <v>1500012</v>
      </c>
      <c r="AL437">
        <v>15000225</v>
      </c>
      <c r="AM437">
        <v>15000004</v>
      </c>
      <c r="AN437">
        <v>572968</v>
      </c>
      <c r="AO437">
        <v>6305479</v>
      </c>
      <c r="AP437">
        <v>572968</v>
      </c>
      <c r="AQ437">
        <v>6305479</v>
      </c>
      <c r="AR437" t="s">
        <v>758</v>
      </c>
      <c r="AS437" t="s">
        <v>753</v>
      </c>
      <c r="AT437">
        <v>2.8405</v>
      </c>
      <c r="AU437" t="s">
        <v>763</v>
      </c>
      <c r="AV437">
        <v>1.8032999999999999</v>
      </c>
      <c r="AW437" t="s">
        <v>763</v>
      </c>
      <c r="AX437">
        <v>92.076150000000013</v>
      </c>
      <c r="AY437" t="s">
        <v>753</v>
      </c>
      <c r="AZ437">
        <v>0</v>
      </c>
      <c r="BA437" t="s">
        <v>753</v>
      </c>
      <c r="BB437" t="s">
        <v>753</v>
      </c>
      <c r="BC437" t="s">
        <v>753</v>
      </c>
      <c r="BD437" t="s">
        <v>753</v>
      </c>
    </row>
    <row r="438" spans="1:56" x14ac:dyDescent="0.25">
      <c r="A438" t="s">
        <v>2142</v>
      </c>
      <c r="B438">
        <v>20084</v>
      </c>
      <c r="C438">
        <v>1</v>
      </c>
      <c r="D438" t="s">
        <v>998</v>
      </c>
      <c r="E438">
        <v>657</v>
      </c>
      <c r="F438">
        <v>3.1</v>
      </c>
      <c r="G438">
        <v>5</v>
      </c>
      <c r="H438">
        <v>0.45</v>
      </c>
      <c r="I438">
        <v>0.9</v>
      </c>
      <c r="J438" t="s">
        <v>753</v>
      </c>
      <c r="K438" t="s">
        <v>1477</v>
      </c>
      <c r="L438" t="s">
        <v>1477</v>
      </c>
      <c r="M438">
        <v>0</v>
      </c>
      <c r="N438">
        <v>0</v>
      </c>
      <c r="O438" t="s">
        <v>2352</v>
      </c>
      <c r="P438" t="s">
        <v>753</v>
      </c>
      <c r="Q438">
        <v>0</v>
      </c>
      <c r="R438" t="s">
        <v>753</v>
      </c>
      <c r="S438">
        <v>0</v>
      </c>
      <c r="T438" t="s">
        <v>753</v>
      </c>
      <c r="U438">
        <v>0</v>
      </c>
      <c r="V438" t="s">
        <v>753</v>
      </c>
      <c r="W438">
        <v>0</v>
      </c>
      <c r="X438">
        <v>0</v>
      </c>
      <c r="Y438" t="s">
        <v>753</v>
      </c>
      <c r="Z438">
        <v>0</v>
      </c>
      <c r="AA438" t="s">
        <v>753</v>
      </c>
      <c r="AB438">
        <v>0</v>
      </c>
      <c r="AC438">
        <v>-1.0999999999999999E-2</v>
      </c>
      <c r="AD438">
        <v>439.5</v>
      </c>
      <c r="AE438" t="s">
        <v>1477</v>
      </c>
      <c r="AF438">
        <v>3160</v>
      </c>
      <c r="AG438">
        <v>63</v>
      </c>
      <c r="AH438">
        <v>56</v>
      </c>
      <c r="AI438">
        <v>42</v>
      </c>
      <c r="AJ438" t="s">
        <v>2143</v>
      </c>
      <c r="AK438">
        <v>2000096</v>
      </c>
      <c r="AL438">
        <v>20000833</v>
      </c>
      <c r="AM438">
        <v>20000228</v>
      </c>
      <c r="AN438">
        <v>497782</v>
      </c>
      <c r="AO438">
        <v>6242262</v>
      </c>
      <c r="AP438">
        <v>99</v>
      </c>
      <c r="AQ438">
        <v>99</v>
      </c>
      <c r="AR438" t="s">
        <v>758</v>
      </c>
      <c r="AS438">
        <v>0</v>
      </c>
      <c r="AT438" t="s">
        <v>1477</v>
      </c>
      <c r="AU438">
        <v>0</v>
      </c>
      <c r="AV438" t="s">
        <v>1477</v>
      </c>
      <c r="AW438">
        <v>0</v>
      </c>
      <c r="AX438" t="s">
        <v>1477</v>
      </c>
      <c r="AY438">
        <v>0</v>
      </c>
      <c r="AZ438">
        <v>0</v>
      </c>
      <c r="BA438" t="s">
        <v>753</v>
      </c>
      <c r="BB438" t="s">
        <v>753</v>
      </c>
      <c r="BC438" t="s">
        <v>753</v>
      </c>
      <c r="BD438" t="s">
        <v>753</v>
      </c>
    </row>
    <row r="439" spans="1:56" x14ac:dyDescent="0.25">
      <c r="A439" t="s">
        <v>1090</v>
      </c>
      <c r="B439">
        <v>321</v>
      </c>
      <c r="C439">
        <v>1</v>
      </c>
      <c r="D439" t="s">
        <v>998</v>
      </c>
      <c r="E439">
        <v>851</v>
      </c>
      <c r="F439">
        <v>16.600000000000001</v>
      </c>
      <c r="G439">
        <v>10</v>
      </c>
      <c r="H439">
        <v>12.49</v>
      </c>
      <c r="I439">
        <v>45</v>
      </c>
      <c r="J439" t="s">
        <v>753</v>
      </c>
      <c r="K439" t="s">
        <v>755</v>
      </c>
      <c r="L439" t="s">
        <v>755</v>
      </c>
      <c r="M439" t="s">
        <v>754</v>
      </c>
      <c r="N439" t="s">
        <v>755</v>
      </c>
      <c r="O439" t="s">
        <v>2352</v>
      </c>
      <c r="P439" t="s">
        <v>753</v>
      </c>
      <c r="Q439" t="s">
        <v>755</v>
      </c>
      <c r="R439" t="s">
        <v>753</v>
      </c>
      <c r="S439" t="s">
        <v>755</v>
      </c>
      <c r="T439" t="s">
        <v>753</v>
      </c>
      <c r="U439">
        <v>0</v>
      </c>
      <c r="V439" t="s">
        <v>753</v>
      </c>
      <c r="W439" t="s">
        <v>755</v>
      </c>
      <c r="X439">
        <v>0</v>
      </c>
      <c r="Y439" t="s">
        <v>753</v>
      </c>
      <c r="Z439">
        <v>0</v>
      </c>
      <c r="AA439" t="s">
        <v>753</v>
      </c>
      <c r="AB439">
        <v>0</v>
      </c>
      <c r="AC439">
        <v>2.4205999999999999</v>
      </c>
      <c r="AD439">
        <v>1.9847999999999999</v>
      </c>
      <c r="AE439" t="s">
        <v>1477</v>
      </c>
      <c r="AF439">
        <v>0</v>
      </c>
      <c r="AG439">
        <v>0</v>
      </c>
      <c r="AH439">
        <v>0</v>
      </c>
      <c r="AI439">
        <v>0</v>
      </c>
      <c r="AJ439" t="s">
        <v>1091</v>
      </c>
      <c r="AK439">
        <v>700007</v>
      </c>
      <c r="AL439">
        <v>7000315</v>
      </c>
      <c r="AM439">
        <v>7000009</v>
      </c>
      <c r="AN439">
        <v>555670</v>
      </c>
      <c r="AO439">
        <v>6325321</v>
      </c>
      <c r="AP439">
        <v>555670</v>
      </c>
      <c r="AQ439">
        <v>6325321</v>
      </c>
      <c r="AR439" t="s">
        <v>758</v>
      </c>
      <c r="AS439" t="s">
        <v>755</v>
      </c>
      <c r="AT439">
        <v>3.0718999999999999</v>
      </c>
      <c r="AU439" t="s">
        <v>763</v>
      </c>
      <c r="AV439">
        <v>9.2999999999999992E-3</v>
      </c>
      <c r="AW439" t="s">
        <v>755</v>
      </c>
      <c r="AX439">
        <v>111.99979999999999</v>
      </c>
      <c r="AY439" t="s">
        <v>753</v>
      </c>
      <c r="AZ439">
        <v>0</v>
      </c>
      <c r="BA439" t="s">
        <v>753</v>
      </c>
      <c r="BB439" t="s">
        <v>753</v>
      </c>
      <c r="BC439" t="s">
        <v>753</v>
      </c>
      <c r="BD439" t="s">
        <v>753</v>
      </c>
    </row>
    <row r="440" spans="1:56" x14ac:dyDescent="0.25">
      <c r="A440" t="s">
        <v>2109</v>
      </c>
      <c r="B440">
        <v>11406</v>
      </c>
      <c r="C440">
        <v>1</v>
      </c>
      <c r="D440" t="s">
        <v>961</v>
      </c>
      <c r="E440">
        <v>450</v>
      </c>
      <c r="F440">
        <v>12.4</v>
      </c>
      <c r="G440">
        <v>17</v>
      </c>
      <c r="H440" t="s">
        <v>1477</v>
      </c>
      <c r="I440" t="s">
        <v>1477</v>
      </c>
      <c r="J440" t="s">
        <v>860</v>
      </c>
      <c r="K440" t="s">
        <v>1477</v>
      </c>
      <c r="L440" t="s">
        <v>1477</v>
      </c>
      <c r="M440">
        <v>0</v>
      </c>
      <c r="N440">
        <v>0</v>
      </c>
      <c r="O440" t="s">
        <v>2352</v>
      </c>
      <c r="P440" t="s">
        <v>860</v>
      </c>
      <c r="Q440">
        <v>0</v>
      </c>
      <c r="R440" t="s">
        <v>860</v>
      </c>
      <c r="S440">
        <v>0</v>
      </c>
      <c r="T440" t="s">
        <v>860</v>
      </c>
      <c r="U440">
        <v>0</v>
      </c>
      <c r="V440" t="s">
        <v>860</v>
      </c>
      <c r="W440">
        <v>0</v>
      </c>
      <c r="X440">
        <v>0</v>
      </c>
      <c r="Y440" t="s">
        <v>860</v>
      </c>
      <c r="Z440">
        <v>0</v>
      </c>
      <c r="AA440" t="s">
        <v>860</v>
      </c>
      <c r="AB440">
        <v>0</v>
      </c>
      <c r="AC440" t="s">
        <v>1477</v>
      </c>
      <c r="AD440" t="s">
        <v>1477</v>
      </c>
      <c r="AE440" t="s">
        <v>1477</v>
      </c>
      <c r="AF440">
        <v>0</v>
      </c>
      <c r="AG440">
        <v>0</v>
      </c>
      <c r="AH440">
        <v>0</v>
      </c>
      <c r="AI440">
        <v>0</v>
      </c>
      <c r="AJ440" t="s">
        <v>2110</v>
      </c>
      <c r="AK440" t="s">
        <v>1138</v>
      </c>
      <c r="AL440">
        <v>70000045</v>
      </c>
      <c r="AM440">
        <v>45000039</v>
      </c>
      <c r="AN440">
        <v>99</v>
      </c>
      <c r="AO440">
        <v>99</v>
      </c>
      <c r="AP440">
        <v>99</v>
      </c>
      <c r="AQ440">
        <v>99</v>
      </c>
      <c r="AR440" t="s">
        <v>1744</v>
      </c>
      <c r="AS440">
        <v>0</v>
      </c>
      <c r="AT440" t="s">
        <v>1477</v>
      </c>
      <c r="AU440">
        <v>0</v>
      </c>
      <c r="AV440" t="s">
        <v>1477</v>
      </c>
      <c r="AW440">
        <v>0</v>
      </c>
      <c r="AX440" t="s">
        <v>1477</v>
      </c>
      <c r="AY440">
        <v>0</v>
      </c>
      <c r="AZ440">
        <v>0</v>
      </c>
      <c r="BA440" t="s">
        <v>860</v>
      </c>
      <c r="BB440" t="s">
        <v>860</v>
      </c>
      <c r="BC440" t="s">
        <v>860</v>
      </c>
      <c r="BD440" t="s">
        <v>860</v>
      </c>
    </row>
    <row r="441" spans="1:56" x14ac:dyDescent="0.25">
      <c r="A441" t="s">
        <v>2026</v>
      </c>
      <c r="B441">
        <v>6652</v>
      </c>
      <c r="C441">
        <v>1</v>
      </c>
      <c r="D441" t="s">
        <v>765</v>
      </c>
      <c r="E441">
        <v>480</v>
      </c>
      <c r="F441">
        <v>3.5</v>
      </c>
      <c r="G441">
        <v>9</v>
      </c>
      <c r="H441">
        <v>1.17</v>
      </c>
      <c r="I441">
        <v>1.5</v>
      </c>
      <c r="J441" t="s">
        <v>753</v>
      </c>
      <c r="K441" t="s">
        <v>787</v>
      </c>
      <c r="L441" t="s">
        <v>787</v>
      </c>
      <c r="M441" t="s">
        <v>738</v>
      </c>
      <c r="N441" t="s">
        <v>787</v>
      </c>
      <c r="O441" t="s">
        <v>2352</v>
      </c>
      <c r="P441" t="s">
        <v>753</v>
      </c>
      <c r="Q441">
        <v>0</v>
      </c>
      <c r="R441" t="s">
        <v>753</v>
      </c>
      <c r="S441">
        <v>0</v>
      </c>
      <c r="T441" t="s">
        <v>753</v>
      </c>
      <c r="U441">
        <v>0</v>
      </c>
      <c r="V441" t="s">
        <v>753</v>
      </c>
      <c r="W441" t="s">
        <v>787</v>
      </c>
      <c r="X441">
        <v>0</v>
      </c>
      <c r="Y441" t="s">
        <v>753</v>
      </c>
      <c r="Z441">
        <v>0</v>
      </c>
      <c r="AA441" t="s">
        <v>753</v>
      </c>
      <c r="AB441">
        <v>0</v>
      </c>
      <c r="AC441">
        <v>3.9378000000000002</v>
      </c>
      <c r="AD441">
        <v>24.273</v>
      </c>
      <c r="AE441" t="s">
        <v>1477</v>
      </c>
      <c r="AF441">
        <v>3150</v>
      </c>
      <c r="AG441">
        <v>108</v>
      </c>
      <c r="AH441">
        <v>92</v>
      </c>
      <c r="AI441">
        <v>0</v>
      </c>
      <c r="AJ441" t="s">
        <v>2027</v>
      </c>
      <c r="AK441">
        <v>4300083</v>
      </c>
      <c r="AL441">
        <v>43000440</v>
      </c>
      <c r="AM441">
        <v>43000048</v>
      </c>
      <c r="AN441">
        <v>578237</v>
      </c>
      <c r="AO441">
        <v>6159086</v>
      </c>
      <c r="AP441">
        <v>99</v>
      </c>
      <c r="AQ441">
        <v>99</v>
      </c>
      <c r="AR441" t="s">
        <v>758</v>
      </c>
      <c r="AS441" t="s">
        <v>762</v>
      </c>
      <c r="AT441">
        <v>1.6536</v>
      </c>
      <c r="AU441" t="s">
        <v>763</v>
      </c>
      <c r="AV441">
        <v>0.2661</v>
      </c>
      <c r="AW441" t="s">
        <v>763</v>
      </c>
      <c r="AX441">
        <v>88.984300000000005</v>
      </c>
      <c r="AY441" t="s">
        <v>753</v>
      </c>
      <c r="AZ441">
        <v>0</v>
      </c>
      <c r="BA441" t="s">
        <v>753</v>
      </c>
      <c r="BB441" t="s">
        <v>753</v>
      </c>
      <c r="BC441" t="s">
        <v>753</v>
      </c>
      <c r="BD441" t="s">
        <v>753</v>
      </c>
    </row>
    <row r="442" spans="1:56" x14ac:dyDescent="0.25">
      <c r="A442" t="s">
        <v>452</v>
      </c>
      <c r="B442">
        <v>925</v>
      </c>
      <c r="C442">
        <v>2</v>
      </c>
      <c r="D442" t="s">
        <v>1611</v>
      </c>
      <c r="E442">
        <v>390</v>
      </c>
      <c r="F442">
        <v>1</v>
      </c>
      <c r="G442">
        <v>9</v>
      </c>
      <c r="H442">
        <v>0.75</v>
      </c>
      <c r="I442">
        <v>1.9</v>
      </c>
      <c r="J442" t="s">
        <v>753</v>
      </c>
      <c r="K442" t="s">
        <v>760</v>
      </c>
      <c r="L442" t="s">
        <v>760</v>
      </c>
      <c r="M442" t="s">
        <v>738</v>
      </c>
      <c r="N442" t="s">
        <v>753</v>
      </c>
      <c r="O442" t="s">
        <v>2352</v>
      </c>
      <c r="P442" t="s">
        <v>753</v>
      </c>
      <c r="Q442" t="s">
        <v>760</v>
      </c>
      <c r="R442" t="s">
        <v>753</v>
      </c>
      <c r="S442" t="s">
        <v>760</v>
      </c>
      <c r="T442" t="s">
        <v>753</v>
      </c>
      <c r="U442">
        <v>0</v>
      </c>
      <c r="V442" t="s">
        <v>753</v>
      </c>
      <c r="W442" t="s">
        <v>753</v>
      </c>
      <c r="X442">
        <v>0</v>
      </c>
      <c r="Y442" t="s">
        <v>753</v>
      </c>
      <c r="Z442">
        <v>0</v>
      </c>
      <c r="AA442" t="s">
        <v>753</v>
      </c>
      <c r="AB442">
        <v>0</v>
      </c>
      <c r="AC442">
        <v>5.2865000000000002</v>
      </c>
      <c r="AD442">
        <v>48.210500000000003</v>
      </c>
      <c r="AE442" t="s">
        <v>1477</v>
      </c>
      <c r="AF442">
        <v>3150</v>
      </c>
      <c r="AG442">
        <v>171</v>
      </c>
      <c r="AH442">
        <v>150</v>
      </c>
      <c r="AI442">
        <v>90</v>
      </c>
      <c r="AJ442" t="s">
        <v>1672</v>
      </c>
      <c r="AK442">
        <v>6000128</v>
      </c>
      <c r="AL442">
        <v>60000190</v>
      </c>
      <c r="AM442">
        <v>60000019</v>
      </c>
      <c r="AN442">
        <v>725524</v>
      </c>
      <c r="AO442">
        <v>6100036</v>
      </c>
      <c r="AP442">
        <v>725524</v>
      </c>
      <c r="AQ442">
        <v>6100036</v>
      </c>
      <c r="AR442" t="s">
        <v>758</v>
      </c>
      <c r="AS442">
        <v>0</v>
      </c>
      <c r="AT442">
        <v>1.6020000000000001</v>
      </c>
      <c r="AU442" t="s">
        <v>763</v>
      </c>
      <c r="AV442">
        <v>0.3947</v>
      </c>
      <c r="AW442" t="s">
        <v>763</v>
      </c>
      <c r="AX442">
        <v>60.828600000000002</v>
      </c>
      <c r="AY442" t="s">
        <v>753</v>
      </c>
      <c r="AZ442">
        <v>0</v>
      </c>
      <c r="BA442" t="s">
        <v>753</v>
      </c>
      <c r="BB442" t="s">
        <v>753</v>
      </c>
      <c r="BC442" t="s">
        <v>753</v>
      </c>
      <c r="BD442" t="s">
        <v>753</v>
      </c>
    </row>
    <row r="443" spans="1:56" x14ac:dyDescent="0.25">
      <c r="A443" t="s">
        <v>211</v>
      </c>
      <c r="B443">
        <v>490</v>
      </c>
      <c r="C443">
        <v>1</v>
      </c>
      <c r="D443" t="s">
        <v>975</v>
      </c>
      <c r="E443">
        <v>791</v>
      </c>
      <c r="F443">
        <v>39</v>
      </c>
      <c r="G443">
        <v>9</v>
      </c>
      <c r="H443">
        <v>1.1399999999999999</v>
      </c>
      <c r="I443">
        <v>3.3</v>
      </c>
      <c r="J443" t="s">
        <v>753</v>
      </c>
      <c r="K443" t="s">
        <v>787</v>
      </c>
      <c r="L443" t="s">
        <v>787</v>
      </c>
      <c r="M443" t="s">
        <v>738</v>
      </c>
      <c r="N443" t="s">
        <v>787</v>
      </c>
      <c r="O443" t="s">
        <v>2352</v>
      </c>
      <c r="P443" t="s">
        <v>753</v>
      </c>
      <c r="Q443" t="s">
        <v>762</v>
      </c>
      <c r="R443" t="s">
        <v>753</v>
      </c>
      <c r="S443" t="s">
        <v>762</v>
      </c>
      <c r="T443" t="s">
        <v>753</v>
      </c>
      <c r="U443">
        <v>0</v>
      </c>
      <c r="V443" t="s">
        <v>753</v>
      </c>
      <c r="W443" t="s">
        <v>787</v>
      </c>
      <c r="X443">
        <v>0</v>
      </c>
      <c r="Y443" t="s">
        <v>753</v>
      </c>
      <c r="Z443">
        <v>0</v>
      </c>
      <c r="AA443" t="s">
        <v>753</v>
      </c>
      <c r="AB443">
        <v>0</v>
      </c>
      <c r="AC443">
        <v>2.1627999999999998</v>
      </c>
      <c r="AD443">
        <v>29.572399999999998</v>
      </c>
      <c r="AE443">
        <v>0.1</v>
      </c>
      <c r="AF443">
        <v>3100</v>
      </c>
      <c r="AG443">
        <v>0</v>
      </c>
      <c r="AH443">
        <v>0</v>
      </c>
      <c r="AI443">
        <v>0</v>
      </c>
      <c r="AJ443" t="s">
        <v>1292</v>
      </c>
      <c r="AK443">
        <v>2100283</v>
      </c>
      <c r="AL443">
        <v>21001623</v>
      </c>
      <c r="AM443">
        <v>21000270</v>
      </c>
      <c r="AN443">
        <v>527689</v>
      </c>
      <c r="AO443">
        <v>6260763</v>
      </c>
      <c r="AP443">
        <v>527526</v>
      </c>
      <c r="AQ443">
        <v>6260641</v>
      </c>
      <c r="AR443" t="s">
        <v>758</v>
      </c>
      <c r="AS443" t="s">
        <v>762</v>
      </c>
      <c r="AT443">
        <v>1.6601999999999999</v>
      </c>
      <c r="AU443" t="s">
        <v>763</v>
      </c>
      <c r="AV443">
        <v>0.16739999999999999</v>
      </c>
      <c r="AW443" t="s">
        <v>763</v>
      </c>
      <c r="AX443">
        <v>136.28139999999999</v>
      </c>
      <c r="AY443" t="s">
        <v>753</v>
      </c>
      <c r="AZ443">
        <v>0</v>
      </c>
      <c r="BA443" t="s">
        <v>753</v>
      </c>
      <c r="BB443" t="s">
        <v>753</v>
      </c>
      <c r="BC443" t="s">
        <v>753</v>
      </c>
      <c r="BD443" t="s">
        <v>753</v>
      </c>
    </row>
    <row r="444" spans="1:56" x14ac:dyDescent="0.25">
      <c r="A444" t="s">
        <v>128</v>
      </c>
      <c r="B444">
        <v>322</v>
      </c>
      <c r="C444">
        <v>1</v>
      </c>
      <c r="D444" t="s">
        <v>998</v>
      </c>
      <c r="E444">
        <v>820</v>
      </c>
      <c r="F444">
        <v>49.7</v>
      </c>
      <c r="G444">
        <v>9</v>
      </c>
      <c r="H444">
        <v>0.79</v>
      </c>
      <c r="I444">
        <v>1.8</v>
      </c>
      <c r="J444" t="s">
        <v>753</v>
      </c>
      <c r="K444" t="s">
        <v>760</v>
      </c>
      <c r="L444" t="s">
        <v>760</v>
      </c>
      <c r="M444" t="s">
        <v>738</v>
      </c>
      <c r="N444" t="s">
        <v>762</v>
      </c>
      <c r="O444" t="s">
        <v>787</v>
      </c>
      <c r="P444" t="s">
        <v>753</v>
      </c>
      <c r="Q444" t="s">
        <v>753</v>
      </c>
      <c r="R444" t="s">
        <v>753</v>
      </c>
      <c r="S444" t="s">
        <v>762</v>
      </c>
      <c r="T444" t="s">
        <v>753</v>
      </c>
      <c r="U444" t="s">
        <v>760</v>
      </c>
      <c r="V444" t="s">
        <v>753</v>
      </c>
      <c r="W444" t="s">
        <v>760</v>
      </c>
      <c r="X444">
        <v>0</v>
      </c>
      <c r="Y444" t="s">
        <v>753</v>
      </c>
      <c r="Z444" t="s">
        <v>755</v>
      </c>
      <c r="AA444" t="s">
        <v>753</v>
      </c>
      <c r="AB444" t="s">
        <v>764</v>
      </c>
      <c r="AC444">
        <v>2.8645499999999999</v>
      </c>
      <c r="AD444">
        <v>46.133449999999996</v>
      </c>
      <c r="AE444">
        <v>0</v>
      </c>
      <c r="AF444">
        <v>3150</v>
      </c>
      <c r="AG444">
        <v>0</v>
      </c>
      <c r="AH444">
        <v>0</v>
      </c>
      <c r="AI444">
        <v>0</v>
      </c>
      <c r="AJ444" t="s">
        <v>1092</v>
      </c>
      <c r="AK444">
        <v>1300038</v>
      </c>
      <c r="AL444">
        <v>13000106</v>
      </c>
      <c r="AM444">
        <v>13000063</v>
      </c>
      <c r="AN444">
        <v>513742</v>
      </c>
      <c r="AO444">
        <v>6282967</v>
      </c>
      <c r="AP444">
        <v>513634</v>
      </c>
      <c r="AQ444">
        <v>6283015</v>
      </c>
      <c r="AR444" t="s">
        <v>758</v>
      </c>
      <c r="AS444">
        <v>0</v>
      </c>
      <c r="AT444">
        <v>1.8763000000000001</v>
      </c>
      <c r="AU444" t="s">
        <v>763</v>
      </c>
      <c r="AV444">
        <v>0.5595</v>
      </c>
      <c r="AW444" t="s">
        <v>763</v>
      </c>
      <c r="AX444">
        <v>109.59435000000001</v>
      </c>
      <c r="AY444" t="s">
        <v>753</v>
      </c>
      <c r="AZ444" t="s">
        <v>764</v>
      </c>
      <c r="BA444" t="s">
        <v>753</v>
      </c>
      <c r="BB444" t="s">
        <v>753</v>
      </c>
      <c r="BC444" t="s">
        <v>753</v>
      </c>
      <c r="BD444" t="s">
        <v>753</v>
      </c>
    </row>
    <row r="445" spans="1:56" x14ac:dyDescent="0.25">
      <c r="A445" t="s">
        <v>129</v>
      </c>
      <c r="B445">
        <v>323</v>
      </c>
      <c r="C445">
        <v>1</v>
      </c>
      <c r="D445" t="s">
        <v>998</v>
      </c>
      <c r="E445">
        <v>787</v>
      </c>
      <c r="F445">
        <v>512.20000000000005</v>
      </c>
      <c r="G445">
        <v>9</v>
      </c>
      <c r="H445">
        <v>0.7</v>
      </c>
      <c r="I445">
        <v>1.3</v>
      </c>
      <c r="J445" t="s">
        <v>753</v>
      </c>
      <c r="K445" t="s">
        <v>760</v>
      </c>
      <c r="L445" t="s">
        <v>760</v>
      </c>
      <c r="M445" t="s">
        <v>738</v>
      </c>
      <c r="N445" t="s">
        <v>787</v>
      </c>
      <c r="O445" t="s">
        <v>762</v>
      </c>
      <c r="P445" t="s">
        <v>753</v>
      </c>
      <c r="Q445" t="s">
        <v>755</v>
      </c>
      <c r="R445" t="s">
        <v>753</v>
      </c>
      <c r="S445" t="s">
        <v>753</v>
      </c>
      <c r="T445" t="s">
        <v>753</v>
      </c>
      <c r="U445" t="s">
        <v>760</v>
      </c>
      <c r="V445" t="s">
        <v>753</v>
      </c>
      <c r="W445" t="s">
        <v>760</v>
      </c>
      <c r="X445">
        <v>0</v>
      </c>
      <c r="Y445" t="s">
        <v>753</v>
      </c>
      <c r="Z445" t="s">
        <v>762</v>
      </c>
      <c r="AA445" t="s">
        <v>753</v>
      </c>
      <c r="AB445" t="s">
        <v>764</v>
      </c>
      <c r="AC445">
        <v>2.6873500000000003</v>
      </c>
      <c r="AD445">
        <v>23.697400000000002</v>
      </c>
      <c r="AE445">
        <v>0.26679999999999998</v>
      </c>
      <c r="AF445">
        <v>3150</v>
      </c>
      <c r="AG445">
        <v>16</v>
      </c>
      <c r="AH445">
        <v>16</v>
      </c>
      <c r="AI445">
        <v>13</v>
      </c>
      <c r="AJ445" t="s">
        <v>1093</v>
      </c>
      <c r="AK445">
        <v>100018</v>
      </c>
      <c r="AL445">
        <v>1000095</v>
      </c>
      <c r="AM445">
        <v>1000108</v>
      </c>
      <c r="AN445">
        <v>502681</v>
      </c>
      <c r="AO445">
        <v>6329400</v>
      </c>
      <c r="AP445">
        <v>502559</v>
      </c>
      <c r="AQ445">
        <v>6329632</v>
      </c>
      <c r="AR445" t="s">
        <v>758</v>
      </c>
      <c r="AS445" t="s">
        <v>762</v>
      </c>
      <c r="AT445">
        <v>2.7481999999999998</v>
      </c>
      <c r="AU445" t="s">
        <v>763</v>
      </c>
      <c r="AV445">
        <v>0.21894999999999998</v>
      </c>
      <c r="AW445" t="s">
        <v>763</v>
      </c>
      <c r="AX445">
        <v>106.3819</v>
      </c>
      <c r="AY445" t="s">
        <v>753</v>
      </c>
      <c r="AZ445" t="s">
        <v>764</v>
      </c>
      <c r="BA445" t="s">
        <v>753</v>
      </c>
      <c r="BB445" t="s">
        <v>753</v>
      </c>
      <c r="BC445" t="s">
        <v>753</v>
      </c>
      <c r="BD445" t="s">
        <v>753</v>
      </c>
    </row>
    <row r="446" spans="1:56" x14ac:dyDescent="0.25">
      <c r="A446" t="s">
        <v>1702</v>
      </c>
      <c r="B446">
        <v>967</v>
      </c>
      <c r="C446">
        <v>4</v>
      </c>
      <c r="D446" t="s">
        <v>1692</v>
      </c>
      <c r="E446">
        <v>580</v>
      </c>
      <c r="F446">
        <v>5.4</v>
      </c>
      <c r="G446">
        <v>10</v>
      </c>
      <c r="H446">
        <v>3.25</v>
      </c>
      <c r="I446">
        <v>9.5</v>
      </c>
      <c r="J446" t="s">
        <v>753</v>
      </c>
      <c r="K446" t="s">
        <v>762</v>
      </c>
      <c r="L446" t="s">
        <v>762</v>
      </c>
      <c r="M446" t="s">
        <v>738</v>
      </c>
      <c r="N446" t="s">
        <v>755</v>
      </c>
      <c r="O446" t="s">
        <v>2352</v>
      </c>
      <c r="P446" t="s">
        <v>753</v>
      </c>
      <c r="Q446" t="s">
        <v>762</v>
      </c>
      <c r="R446" t="s">
        <v>753</v>
      </c>
      <c r="S446" t="s">
        <v>762</v>
      </c>
      <c r="T446" t="s">
        <v>753</v>
      </c>
      <c r="U446">
        <v>0</v>
      </c>
      <c r="V446" t="s">
        <v>753</v>
      </c>
      <c r="W446" t="s">
        <v>755</v>
      </c>
      <c r="X446">
        <v>0</v>
      </c>
      <c r="Y446" t="s">
        <v>753</v>
      </c>
      <c r="Z446">
        <v>0</v>
      </c>
      <c r="AA446" t="s">
        <v>753</v>
      </c>
      <c r="AB446">
        <v>0</v>
      </c>
      <c r="AC446">
        <v>2.6987000000000001</v>
      </c>
      <c r="AD446">
        <v>8.7556999999999992</v>
      </c>
      <c r="AE446" t="s">
        <v>1477</v>
      </c>
      <c r="AF446">
        <v>0</v>
      </c>
      <c r="AG446">
        <v>0</v>
      </c>
      <c r="AH446">
        <v>0</v>
      </c>
      <c r="AI446">
        <v>0</v>
      </c>
      <c r="AJ446" t="s">
        <v>1703</v>
      </c>
      <c r="AK446">
        <v>4200192</v>
      </c>
      <c r="AL446">
        <v>42000896</v>
      </c>
      <c r="AM446">
        <v>42000895</v>
      </c>
      <c r="AN446">
        <v>520098</v>
      </c>
      <c r="AO446">
        <v>6105005</v>
      </c>
      <c r="AP446">
        <v>520098</v>
      </c>
      <c r="AQ446">
        <v>6105005</v>
      </c>
      <c r="AR446" t="s">
        <v>758</v>
      </c>
      <c r="AS446" t="s">
        <v>755</v>
      </c>
      <c r="AT446">
        <v>3.1486000000000001</v>
      </c>
      <c r="AU446" t="s">
        <v>763</v>
      </c>
      <c r="AV446">
        <v>2.7E-2</v>
      </c>
      <c r="AW446" t="s">
        <v>755</v>
      </c>
      <c r="AX446">
        <v>107.6185</v>
      </c>
      <c r="AY446" t="s">
        <v>753</v>
      </c>
      <c r="AZ446">
        <v>0</v>
      </c>
      <c r="BA446" t="s">
        <v>753</v>
      </c>
      <c r="BB446" t="s">
        <v>753</v>
      </c>
      <c r="BC446" t="s">
        <v>753</v>
      </c>
      <c r="BD446" t="s">
        <v>753</v>
      </c>
    </row>
    <row r="447" spans="1:56" x14ac:dyDescent="0.25">
      <c r="A447" t="s">
        <v>2161</v>
      </c>
      <c r="B447">
        <v>2607</v>
      </c>
      <c r="C447">
        <v>2</v>
      </c>
      <c r="D447" t="s">
        <v>1611</v>
      </c>
      <c r="E447">
        <v>360</v>
      </c>
      <c r="F447">
        <v>9.1</v>
      </c>
      <c r="G447">
        <v>17</v>
      </c>
      <c r="H447" t="s">
        <v>1477</v>
      </c>
      <c r="J447" t="s">
        <v>753</v>
      </c>
      <c r="K447" t="s">
        <v>1477</v>
      </c>
      <c r="L447" t="s">
        <v>1477</v>
      </c>
      <c r="M447">
        <v>0</v>
      </c>
      <c r="O447" t="s">
        <v>2352</v>
      </c>
      <c r="P447" t="s">
        <v>753</v>
      </c>
      <c r="Q447">
        <v>0</v>
      </c>
      <c r="R447" t="s">
        <v>753</v>
      </c>
      <c r="S447">
        <v>0</v>
      </c>
      <c r="T447" t="s">
        <v>753</v>
      </c>
      <c r="U447">
        <v>0</v>
      </c>
      <c r="V447" t="s">
        <v>753</v>
      </c>
      <c r="W447">
        <v>0</v>
      </c>
      <c r="X447">
        <v>0</v>
      </c>
      <c r="Y447" t="s">
        <v>753</v>
      </c>
      <c r="Z447">
        <v>0</v>
      </c>
      <c r="AA447" t="s">
        <v>753</v>
      </c>
      <c r="AR447" t="s">
        <v>1744</v>
      </c>
      <c r="AU447">
        <v>0</v>
      </c>
      <c r="AW447">
        <v>0</v>
      </c>
      <c r="AY447">
        <v>0</v>
      </c>
      <c r="BA447" t="s">
        <v>753</v>
      </c>
      <c r="BB447" t="s">
        <v>753</v>
      </c>
      <c r="BC447" t="s">
        <v>753</v>
      </c>
      <c r="BD447" t="s">
        <v>753</v>
      </c>
    </row>
    <row r="448" spans="1:56" x14ac:dyDescent="0.25">
      <c r="A448" t="s">
        <v>1907</v>
      </c>
      <c r="B448">
        <v>2206</v>
      </c>
      <c r="C448">
        <v>2</v>
      </c>
      <c r="D448" t="s">
        <v>1495</v>
      </c>
      <c r="E448">
        <v>265</v>
      </c>
      <c r="F448">
        <v>12.8</v>
      </c>
      <c r="G448">
        <v>17</v>
      </c>
      <c r="H448" t="s">
        <v>1477</v>
      </c>
      <c r="I448" t="s">
        <v>1477</v>
      </c>
      <c r="J448" t="s">
        <v>753</v>
      </c>
      <c r="K448" t="s">
        <v>1477</v>
      </c>
      <c r="L448" t="s">
        <v>1477</v>
      </c>
      <c r="M448">
        <v>0</v>
      </c>
      <c r="N448">
        <v>0</v>
      </c>
      <c r="O448" t="s">
        <v>2352</v>
      </c>
      <c r="P448" t="s">
        <v>753</v>
      </c>
      <c r="Q448">
        <v>0</v>
      </c>
      <c r="R448" t="s">
        <v>753</v>
      </c>
      <c r="S448">
        <v>0</v>
      </c>
      <c r="T448" t="s">
        <v>753</v>
      </c>
      <c r="U448">
        <v>0</v>
      </c>
      <c r="V448" t="s">
        <v>753</v>
      </c>
      <c r="W448">
        <v>0</v>
      </c>
      <c r="X448">
        <v>0</v>
      </c>
      <c r="Y448" t="s">
        <v>753</v>
      </c>
      <c r="Z448">
        <v>0</v>
      </c>
      <c r="AA448" t="s">
        <v>753</v>
      </c>
      <c r="AB448">
        <v>0</v>
      </c>
      <c r="AC448" t="s">
        <v>1477</v>
      </c>
      <c r="AD448" t="s">
        <v>1477</v>
      </c>
      <c r="AE448" t="s">
        <v>1477</v>
      </c>
      <c r="AF448">
        <v>0</v>
      </c>
      <c r="AG448">
        <v>0</v>
      </c>
      <c r="AH448">
        <v>0</v>
      </c>
      <c r="AI448">
        <v>0</v>
      </c>
      <c r="AJ448" t="s">
        <v>1138</v>
      </c>
      <c r="AK448" t="s">
        <v>1138</v>
      </c>
      <c r="AL448" t="s">
        <v>1138</v>
      </c>
      <c r="AM448">
        <v>52000026</v>
      </c>
      <c r="AN448">
        <v>99</v>
      </c>
      <c r="AO448">
        <v>99</v>
      </c>
      <c r="AP448">
        <v>99</v>
      </c>
      <c r="AQ448">
        <v>99</v>
      </c>
      <c r="AR448" t="s">
        <v>1744</v>
      </c>
      <c r="AS448">
        <v>0</v>
      </c>
      <c r="AT448" t="s">
        <v>1477</v>
      </c>
      <c r="AU448">
        <v>0</v>
      </c>
      <c r="AV448" t="s">
        <v>1477</v>
      </c>
      <c r="AW448">
        <v>0</v>
      </c>
      <c r="AX448" t="s">
        <v>1477</v>
      </c>
      <c r="AY448">
        <v>0</v>
      </c>
      <c r="AZ448">
        <v>0</v>
      </c>
      <c r="BA448" t="s">
        <v>753</v>
      </c>
      <c r="BB448" t="s">
        <v>753</v>
      </c>
      <c r="BC448" t="s">
        <v>753</v>
      </c>
      <c r="BD448" t="s">
        <v>753</v>
      </c>
    </row>
    <row r="449" spans="1:56" x14ac:dyDescent="0.25">
      <c r="A449" t="s">
        <v>370</v>
      </c>
      <c r="B449">
        <v>766</v>
      </c>
      <c r="C449">
        <v>2</v>
      </c>
      <c r="D449" t="s">
        <v>1488</v>
      </c>
      <c r="E449">
        <v>159</v>
      </c>
      <c r="F449">
        <v>56.3</v>
      </c>
      <c r="G449">
        <v>9</v>
      </c>
      <c r="H449">
        <v>1.56</v>
      </c>
      <c r="I449">
        <v>3.5</v>
      </c>
      <c r="J449" t="s">
        <v>753</v>
      </c>
      <c r="K449" t="s">
        <v>787</v>
      </c>
      <c r="L449" t="s">
        <v>787</v>
      </c>
      <c r="M449" t="s">
        <v>738</v>
      </c>
      <c r="N449" t="s">
        <v>787</v>
      </c>
      <c r="O449" t="s">
        <v>753</v>
      </c>
      <c r="P449" t="s">
        <v>753</v>
      </c>
      <c r="Q449" t="s">
        <v>753</v>
      </c>
      <c r="R449" t="s">
        <v>753</v>
      </c>
      <c r="S449" t="s">
        <v>753</v>
      </c>
      <c r="T449" t="s">
        <v>753</v>
      </c>
      <c r="U449" t="s">
        <v>760</v>
      </c>
      <c r="V449" t="s">
        <v>753</v>
      </c>
      <c r="W449" t="s">
        <v>760</v>
      </c>
      <c r="X449">
        <v>0</v>
      </c>
      <c r="Y449" t="s">
        <v>753</v>
      </c>
      <c r="Z449" t="s">
        <v>787</v>
      </c>
      <c r="AA449" t="s">
        <v>753</v>
      </c>
      <c r="AB449" t="s">
        <v>764</v>
      </c>
      <c r="AC449">
        <v>1.9428000000000001</v>
      </c>
      <c r="AD449">
        <v>19.907900000000001</v>
      </c>
      <c r="AE449">
        <v>0.10970000000000001</v>
      </c>
      <c r="AF449">
        <v>3150</v>
      </c>
      <c r="AG449">
        <v>139</v>
      </c>
      <c r="AH449">
        <v>0</v>
      </c>
      <c r="AI449">
        <v>0</v>
      </c>
      <c r="AJ449" t="s">
        <v>1559</v>
      </c>
      <c r="AK449">
        <v>5000026</v>
      </c>
      <c r="AL449">
        <v>50000215</v>
      </c>
      <c r="AM449">
        <v>50000036</v>
      </c>
      <c r="AN449">
        <v>718006</v>
      </c>
      <c r="AO449">
        <v>6186555</v>
      </c>
      <c r="AP449">
        <v>719057</v>
      </c>
      <c r="AQ449">
        <v>6186378</v>
      </c>
      <c r="AR449" t="s">
        <v>758</v>
      </c>
      <c r="AS449" t="s">
        <v>762</v>
      </c>
      <c r="AT449">
        <v>1.7372999999999998</v>
      </c>
      <c r="AU449" t="s">
        <v>763</v>
      </c>
      <c r="AV449">
        <v>9.9700000000000011E-2</v>
      </c>
      <c r="AW449" t="s">
        <v>763</v>
      </c>
      <c r="AX449">
        <v>117.9243</v>
      </c>
      <c r="AY449" t="s">
        <v>753</v>
      </c>
      <c r="AZ449" t="s">
        <v>764</v>
      </c>
      <c r="BA449" t="s">
        <v>753</v>
      </c>
      <c r="BB449" t="s">
        <v>753</v>
      </c>
      <c r="BC449" t="s">
        <v>753</v>
      </c>
      <c r="BD449" t="s">
        <v>753</v>
      </c>
    </row>
    <row r="450" spans="1:56" x14ac:dyDescent="0.25">
      <c r="A450" t="s">
        <v>1924</v>
      </c>
      <c r="B450">
        <v>2308</v>
      </c>
      <c r="C450">
        <v>2</v>
      </c>
      <c r="D450" t="s">
        <v>1488</v>
      </c>
      <c r="E450">
        <v>201</v>
      </c>
      <c r="F450">
        <v>22.6</v>
      </c>
      <c r="G450">
        <v>17</v>
      </c>
      <c r="H450" t="s">
        <v>1477</v>
      </c>
      <c r="I450" t="s">
        <v>1477</v>
      </c>
      <c r="J450" t="s">
        <v>753</v>
      </c>
      <c r="K450" t="s">
        <v>1477</v>
      </c>
      <c r="L450" t="s">
        <v>1477</v>
      </c>
      <c r="M450">
        <v>0</v>
      </c>
      <c r="N450">
        <v>0</v>
      </c>
      <c r="O450" t="s">
        <v>2352</v>
      </c>
      <c r="P450" t="s">
        <v>753</v>
      </c>
      <c r="Q450">
        <v>0</v>
      </c>
      <c r="R450" t="s">
        <v>753</v>
      </c>
      <c r="S450">
        <v>0</v>
      </c>
      <c r="T450" t="s">
        <v>753</v>
      </c>
      <c r="U450">
        <v>0</v>
      </c>
      <c r="V450" t="s">
        <v>753</v>
      </c>
      <c r="W450">
        <v>0</v>
      </c>
      <c r="X450">
        <v>0</v>
      </c>
      <c r="Y450" t="s">
        <v>753</v>
      </c>
      <c r="Z450">
        <v>0</v>
      </c>
      <c r="AA450" t="s">
        <v>753</v>
      </c>
      <c r="AB450">
        <v>0</v>
      </c>
      <c r="AC450" t="s">
        <v>1477</v>
      </c>
      <c r="AD450" t="s">
        <v>1477</v>
      </c>
      <c r="AE450" t="s">
        <v>1477</v>
      </c>
      <c r="AF450">
        <v>0</v>
      </c>
      <c r="AG450">
        <v>0</v>
      </c>
      <c r="AH450">
        <v>0</v>
      </c>
      <c r="AI450">
        <v>0</v>
      </c>
      <c r="AJ450" t="s">
        <v>1138</v>
      </c>
      <c r="AK450" t="s">
        <v>1138</v>
      </c>
      <c r="AL450" t="s">
        <v>1138</v>
      </c>
      <c r="AM450" t="s">
        <v>1138</v>
      </c>
      <c r="AN450">
        <v>99</v>
      </c>
      <c r="AO450">
        <v>99</v>
      </c>
      <c r="AP450">
        <v>99</v>
      </c>
      <c r="AQ450">
        <v>99</v>
      </c>
      <c r="AR450" t="s">
        <v>1744</v>
      </c>
      <c r="AS450">
        <v>0</v>
      </c>
      <c r="AT450" t="s">
        <v>1477</v>
      </c>
      <c r="AU450">
        <v>0</v>
      </c>
      <c r="AV450" t="s">
        <v>1477</v>
      </c>
      <c r="AW450">
        <v>0</v>
      </c>
      <c r="AX450" t="s">
        <v>1477</v>
      </c>
      <c r="AY450">
        <v>0</v>
      </c>
      <c r="AZ450">
        <v>0</v>
      </c>
      <c r="BA450" t="s">
        <v>753</v>
      </c>
      <c r="BB450" t="s">
        <v>753</v>
      </c>
      <c r="BC450" t="s">
        <v>753</v>
      </c>
      <c r="BD450" t="s">
        <v>753</v>
      </c>
    </row>
    <row r="451" spans="1:56" x14ac:dyDescent="0.25">
      <c r="A451" t="s">
        <v>695</v>
      </c>
      <c r="B451">
        <v>36617</v>
      </c>
      <c r="C451">
        <v>2</v>
      </c>
      <c r="D451" t="s">
        <v>1541</v>
      </c>
      <c r="E451">
        <v>376</v>
      </c>
      <c r="F451">
        <v>1.8</v>
      </c>
      <c r="G451">
        <v>13</v>
      </c>
      <c r="H451">
        <v>0.69</v>
      </c>
      <c r="I451">
        <v>1.2</v>
      </c>
      <c r="J451" t="s">
        <v>753</v>
      </c>
      <c r="K451" t="s">
        <v>787</v>
      </c>
      <c r="L451" t="s">
        <v>787</v>
      </c>
      <c r="M451" t="s">
        <v>738</v>
      </c>
      <c r="N451" t="s">
        <v>787</v>
      </c>
      <c r="O451" t="s">
        <v>2352</v>
      </c>
      <c r="P451" t="s">
        <v>753</v>
      </c>
      <c r="Q451" t="s">
        <v>787</v>
      </c>
      <c r="R451" t="s">
        <v>753</v>
      </c>
      <c r="S451" t="s">
        <v>787</v>
      </c>
      <c r="T451" t="s">
        <v>753</v>
      </c>
      <c r="U451">
        <v>0</v>
      </c>
      <c r="V451" t="s">
        <v>753</v>
      </c>
      <c r="W451" t="s">
        <v>787</v>
      </c>
      <c r="X451">
        <v>0</v>
      </c>
      <c r="Y451" t="s">
        <v>753</v>
      </c>
      <c r="Z451">
        <v>0</v>
      </c>
      <c r="AA451" t="s">
        <v>753</v>
      </c>
      <c r="AB451">
        <v>0</v>
      </c>
      <c r="AC451">
        <v>4.3400999999999996</v>
      </c>
      <c r="AD451">
        <v>66.125</v>
      </c>
      <c r="AE451" t="s">
        <v>1477</v>
      </c>
      <c r="AF451">
        <v>3150</v>
      </c>
      <c r="AG451">
        <v>175</v>
      </c>
      <c r="AH451">
        <v>154</v>
      </c>
      <c r="AI451">
        <v>0</v>
      </c>
      <c r="AJ451" t="s">
        <v>2138</v>
      </c>
      <c r="AK451">
        <v>6100021</v>
      </c>
      <c r="AL451">
        <v>61000404</v>
      </c>
      <c r="AM451">
        <v>61000030</v>
      </c>
      <c r="AN451">
        <v>693129</v>
      </c>
      <c r="AO451">
        <v>6079434</v>
      </c>
      <c r="AP451">
        <v>693129</v>
      </c>
      <c r="AQ451">
        <v>6079434</v>
      </c>
      <c r="AR451" t="s">
        <v>758</v>
      </c>
      <c r="AS451" t="s">
        <v>762</v>
      </c>
      <c r="AT451">
        <v>2.8262999999999998</v>
      </c>
      <c r="AU451" t="s">
        <v>763</v>
      </c>
      <c r="AV451">
        <v>0.26769999999999999</v>
      </c>
      <c r="AW451" t="s">
        <v>763</v>
      </c>
      <c r="AX451">
        <v>123.92749999999999</v>
      </c>
      <c r="AY451" t="s">
        <v>753</v>
      </c>
      <c r="AZ451">
        <v>0</v>
      </c>
      <c r="BA451" t="s">
        <v>753</v>
      </c>
      <c r="BB451" t="s">
        <v>753</v>
      </c>
      <c r="BC451" t="s">
        <v>753</v>
      </c>
      <c r="BD451" t="s">
        <v>753</v>
      </c>
    </row>
    <row r="452" spans="1:56" x14ac:dyDescent="0.25">
      <c r="A452" t="s">
        <v>212</v>
      </c>
      <c r="B452">
        <v>491</v>
      </c>
      <c r="C452">
        <v>1</v>
      </c>
      <c r="D452" t="s">
        <v>975</v>
      </c>
      <c r="E452">
        <v>740</v>
      </c>
      <c r="F452">
        <v>9.6999999999999993</v>
      </c>
      <c r="G452">
        <v>9</v>
      </c>
      <c r="H452">
        <v>2.15</v>
      </c>
      <c r="I452">
        <v>7.6</v>
      </c>
      <c r="J452" t="s">
        <v>753</v>
      </c>
      <c r="K452" t="s">
        <v>762</v>
      </c>
      <c r="L452" t="s">
        <v>762</v>
      </c>
      <c r="M452" t="s">
        <v>738</v>
      </c>
      <c r="N452" t="s">
        <v>762</v>
      </c>
      <c r="O452" t="s">
        <v>753</v>
      </c>
      <c r="P452" t="s">
        <v>753</v>
      </c>
      <c r="Q452" t="s">
        <v>760</v>
      </c>
      <c r="R452" t="s">
        <v>753</v>
      </c>
      <c r="S452" t="s">
        <v>762</v>
      </c>
      <c r="T452" t="s">
        <v>753</v>
      </c>
      <c r="U452" t="s">
        <v>753</v>
      </c>
      <c r="V452" t="s">
        <v>753</v>
      </c>
      <c r="W452" t="s">
        <v>753</v>
      </c>
      <c r="X452">
        <v>0</v>
      </c>
      <c r="Y452" t="s">
        <v>753</v>
      </c>
      <c r="Z452" t="s">
        <v>762</v>
      </c>
      <c r="AA452" t="s">
        <v>753</v>
      </c>
      <c r="AB452" t="s">
        <v>764</v>
      </c>
      <c r="AC452">
        <v>0.53480000000000005</v>
      </c>
      <c r="AD452">
        <v>24.9194</v>
      </c>
      <c r="AE452">
        <v>0.1</v>
      </c>
      <c r="AF452">
        <v>3150</v>
      </c>
      <c r="AG452">
        <v>0</v>
      </c>
      <c r="AH452">
        <v>0</v>
      </c>
      <c r="AI452">
        <v>0</v>
      </c>
      <c r="AJ452" t="s">
        <v>1350</v>
      </c>
      <c r="AK452">
        <v>2100016</v>
      </c>
      <c r="AL452">
        <v>21001684</v>
      </c>
      <c r="AM452">
        <v>21000388</v>
      </c>
      <c r="AN452">
        <v>533819</v>
      </c>
      <c r="AO452">
        <v>6223793</v>
      </c>
      <c r="AP452">
        <v>533810</v>
      </c>
      <c r="AQ452">
        <v>6223872</v>
      </c>
      <c r="AR452" t="s">
        <v>758</v>
      </c>
      <c r="AS452" t="s">
        <v>755</v>
      </c>
      <c r="AT452">
        <v>0.53839999999999999</v>
      </c>
      <c r="AU452" t="s">
        <v>755</v>
      </c>
      <c r="AV452">
        <v>4.5100000000000001E-2</v>
      </c>
      <c r="AW452" t="s">
        <v>755</v>
      </c>
      <c r="AX452">
        <v>100.05355</v>
      </c>
      <c r="AY452" t="s">
        <v>753</v>
      </c>
      <c r="AZ452" t="s">
        <v>764</v>
      </c>
      <c r="BA452" t="s">
        <v>753</v>
      </c>
      <c r="BB452" t="s">
        <v>753</v>
      </c>
      <c r="BC452" t="s">
        <v>753</v>
      </c>
      <c r="BD452" t="s">
        <v>753</v>
      </c>
    </row>
    <row r="453" spans="1:56" x14ac:dyDescent="0.25">
      <c r="A453" t="s">
        <v>1094</v>
      </c>
      <c r="B453">
        <v>325</v>
      </c>
      <c r="C453">
        <v>1</v>
      </c>
      <c r="D453" t="s">
        <v>998</v>
      </c>
      <c r="E453">
        <v>787</v>
      </c>
      <c r="F453">
        <v>44.5</v>
      </c>
      <c r="G453">
        <v>13</v>
      </c>
      <c r="H453">
        <v>0.33</v>
      </c>
      <c r="I453">
        <v>0.65</v>
      </c>
      <c r="J453" t="s">
        <v>753</v>
      </c>
      <c r="K453" t="s">
        <v>760</v>
      </c>
      <c r="L453" t="s">
        <v>760</v>
      </c>
      <c r="M453" t="s">
        <v>738</v>
      </c>
      <c r="N453" t="s">
        <v>753</v>
      </c>
      <c r="O453" t="s">
        <v>2352</v>
      </c>
      <c r="P453" t="s">
        <v>753</v>
      </c>
      <c r="Q453" t="s">
        <v>755</v>
      </c>
      <c r="R453" t="s">
        <v>753</v>
      </c>
      <c r="S453" t="s">
        <v>755</v>
      </c>
      <c r="T453" t="s">
        <v>753</v>
      </c>
      <c r="U453" t="s">
        <v>760</v>
      </c>
      <c r="V453" t="s">
        <v>753</v>
      </c>
      <c r="W453" t="s">
        <v>760</v>
      </c>
      <c r="X453">
        <v>0</v>
      </c>
      <c r="Y453" t="s">
        <v>753</v>
      </c>
      <c r="Z453" t="s">
        <v>753</v>
      </c>
      <c r="AA453" t="s">
        <v>753</v>
      </c>
      <c r="AB453">
        <v>0</v>
      </c>
      <c r="AC453">
        <v>1.5427999999999999</v>
      </c>
      <c r="AD453">
        <v>100.65955</v>
      </c>
      <c r="AE453">
        <v>0.36335000000000001</v>
      </c>
      <c r="AF453">
        <v>3140</v>
      </c>
      <c r="AG453">
        <v>16</v>
      </c>
      <c r="AH453">
        <v>16</v>
      </c>
      <c r="AI453">
        <v>13</v>
      </c>
      <c r="AJ453" t="s">
        <v>1095</v>
      </c>
      <c r="AK453">
        <v>900106</v>
      </c>
      <c r="AL453">
        <v>9000205</v>
      </c>
      <c r="AM453">
        <v>9000204</v>
      </c>
      <c r="AN453">
        <v>503156</v>
      </c>
      <c r="AO453">
        <v>6326519</v>
      </c>
      <c r="AP453">
        <v>503075</v>
      </c>
      <c r="AQ453">
        <v>6326311</v>
      </c>
      <c r="AR453" t="s">
        <v>758</v>
      </c>
      <c r="AS453">
        <v>0</v>
      </c>
      <c r="AT453">
        <v>2.9280499999999998</v>
      </c>
      <c r="AU453" t="s">
        <v>763</v>
      </c>
      <c r="AV453">
        <v>7.6300000000000007E-2</v>
      </c>
      <c r="AW453" t="s">
        <v>755</v>
      </c>
      <c r="AX453">
        <v>111.3245</v>
      </c>
      <c r="AY453" t="s">
        <v>753</v>
      </c>
      <c r="AZ453">
        <v>0</v>
      </c>
      <c r="BA453" t="s">
        <v>753</v>
      </c>
      <c r="BB453" t="s">
        <v>753</v>
      </c>
      <c r="BC453" t="s">
        <v>753</v>
      </c>
      <c r="BD453" t="s">
        <v>753</v>
      </c>
    </row>
    <row r="454" spans="1:56" x14ac:dyDescent="0.25">
      <c r="A454" t="s">
        <v>371</v>
      </c>
      <c r="B454">
        <v>767</v>
      </c>
      <c r="C454">
        <v>2</v>
      </c>
      <c r="D454" t="s">
        <v>1488</v>
      </c>
      <c r="E454">
        <v>230</v>
      </c>
      <c r="F454">
        <v>6.4</v>
      </c>
      <c r="G454">
        <v>13</v>
      </c>
      <c r="H454">
        <v>2.81</v>
      </c>
      <c r="I454">
        <v>7</v>
      </c>
      <c r="J454" t="s">
        <v>753</v>
      </c>
      <c r="K454" t="s">
        <v>787</v>
      </c>
      <c r="L454" t="s">
        <v>787</v>
      </c>
      <c r="M454" t="s">
        <v>738</v>
      </c>
      <c r="N454" t="s">
        <v>762</v>
      </c>
      <c r="O454" t="s">
        <v>2352</v>
      </c>
      <c r="P454" t="s">
        <v>753</v>
      </c>
      <c r="Q454" t="s">
        <v>787</v>
      </c>
      <c r="R454" t="s">
        <v>753</v>
      </c>
      <c r="S454" t="s">
        <v>787</v>
      </c>
      <c r="T454" t="s">
        <v>753</v>
      </c>
      <c r="U454">
        <v>0</v>
      </c>
      <c r="V454" t="s">
        <v>753</v>
      </c>
      <c r="W454" t="s">
        <v>762</v>
      </c>
      <c r="X454">
        <v>0</v>
      </c>
      <c r="Y454" t="s">
        <v>753</v>
      </c>
      <c r="Z454" t="s">
        <v>760</v>
      </c>
      <c r="AA454" t="s">
        <v>753</v>
      </c>
      <c r="AB454" t="s">
        <v>764</v>
      </c>
      <c r="AC454">
        <v>0.65910000000000002</v>
      </c>
      <c r="AD454">
        <v>90.1678</v>
      </c>
      <c r="AE454">
        <v>0.1</v>
      </c>
      <c r="AF454">
        <v>3160</v>
      </c>
      <c r="AG454">
        <v>258</v>
      </c>
      <c r="AH454">
        <v>267</v>
      </c>
      <c r="AI454">
        <v>0</v>
      </c>
      <c r="AJ454" t="s">
        <v>1560</v>
      </c>
      <c r="AK454">
        <v>5000052</v>
      </c>
      <c r="AL454">
        <v>50000247</v>
      </c>
      <c r="AM454">
        <v>50000121</v>
      </c>
      <c r="AN454">
        <v>717909</v>
      </c>
      <c r="AO454">
        <v>6192954</v>
      </c>
      <c r="AP454">
        <v>717909</v>
      </c>
      <c r="AQ454">
        <v>6192954</v>
      </c>
      <c r="AR454" t="s">
        <v>758</v>
      </c>
      <c r="AS454" t="s">
        <v>762</v>
      </c>
      <c r="AT454">
        <v>1.4688000000000001</v>
      </c>
      <c r="AU454" t="s">
        <v>753</v>
      </c>
      <c r="AV454">
        <v>5.3800000000000001E-2</v>
      </c>
      <c r="AW454" t="s">
        <v>755</v>
      </c>
      <c r="AX454">
        <v>107.50660000000001</v>
      </c>
      <c r="AY454" t="s">
        <v>753</v>
      </c>
      <c r="AZ454" t="s">
        <v>764</v>
      </c>
      <c r="BA454" t="s">
        <v>753</v>
      </c>
      <c r="BB454" t="s">
        <v>753</v>
      </c>
      <c r="BC454" t="s">
        <v>753</v>
      </c>
      <c r="BD454" t="s">
        <v>753</v>
      </c>
    </row>
    <row r="455" spans="1:56" x14ac:dyDescent="0.25">
      <c r="A455" t="s">
        <v>1481</v>
      </c>
      <c r="B455">
        <v>671</v>
      </c>
      <c r="C455">
        <v>2</v>
      </c>
      <c r="D455" t="s">
        <v>1467</v>
      </c>
      <c r="E455">
        <v>326</v>
      </c>
      <c r="F455">
        <v>14.5</v>
      </c>
      <c r="G455">
        <v>10</v>
      </c>
      <c r="H455">
        <v>4.0999999999999996</v>
      </c>
      <c r="I455">
        <v>8.1999999999999993</v>
      </c>
      <c r="J455" t="s">
        <v>753</v>
      </c>
      <c r="K455" t="s">
        <v>753</v>
      </c>
      <c r="L455" t="s">
        <v>753</v>
      </c>
      <c r="M455" t="s">
        <v>754</v>
      </c>
      <c r="N455" t="s">
        <v>755</v>
      </c>
      <c r="O455" t="s">
        <v>2352</v>
      </c>
      <c r="P455" t="s">
        <v>753</v>
      </c>
      <c r="Q455" t="s">
        <v>753</v>
      </c>
      <c r="R455" t="s">
        <v>753</v>
      </c>
      <c r="S455" t="s">
        <v>753</v>
      </c>
      <c r="T455" t="s">
        <v>753</v>
      </c>
      <c r="U455">
        <v>0</v>
      </c>
      <c r="V455" t="s">
        <v>753</v>
      </c>
      <c r="W455" t="s">
        <v>755</v>
      </c>
      <c r="X455">
        <v>0</v>
      </c>
      <c r="Y455" t="s">
        <v>753</v>
      </c>
      <c r="Z455">
        <v>0</v>
      </c>
      <c r="AA455" t="s">
        <v>753</v>
      </c>
      <c r="AB455">
        <v>0</v>
      </c>
      <c r="AC455">
        <v>2.1027</v>
      </c>
      <c r="AD455">
        <v>7.0178000000000003</v>
      </c>
      <c r="AE455" t="s">
        <v>1477</v>
      </c>
      <c r="AF455">
        <v>3150</v>
      </c>
      <c r="AG455">
        <v>156</v>
      </c>
      <c r="AH455">
        <v>137</v>
      </c>
      <c r="AI455">
        <v>0</v>
      </c>
      <c r="AJ455" t="s">
        <v>1482</v>
      </c>
      <c r="AK455">
        <v>5100126</v>
      </c>
      <c r="AL455">
        <v>51000505</v>
      </c>
      <c r="AM455">
        <v>51000487</v>
      </c>
      <c r="AN455">
        <v>644565</v>
      </c>
      <c r="AO455">
        <v>6172473</v>
      </c>
      <c r="AP455">
        <v>644565</v>
      </c>
      <c r="AQ455">
        <v>6172473</v>
      </c>
      <c r="AR455" t="s">
        <v>758</v>
      </c>
      <c r="AS455" t="s">
        <v>755</v>
      </c>
      <c r="AT455">
        <v>0.65749999999999997</v>
      </c>
      <c r="AU455" t="s">
        <v>753</v>
      </c>
      <c r="AV455">
        <v>1.54E-2</v>
      </c>
      <c r="AW455" t="s">
        <v>755</v>
      </c>
      <c r="AX455">
        <v>110.5972</v>
      </c>
      <c r="AY455" t="s">
        <v>753</v>
      </c>
      <c r="AZ455">
        <v>0</v>
      </c>
      <c r="BA455" t="s">
        <v>753</v>
      </c>
      <c r="BB455" t="s">
        <v>753</v>
      </c>
      <c r="BC455" t="s">
        <v>753</v>
      </c>
      <c r="BD455" t="s">
        <v>753</v>
      </c>
    </row>
    <row r="456" spans="1:56" x14ac:dyDescent="0.25">
      <c r="A456" t="s">
        <v>1483</v>
      </c>
      <c r="B456">
        <v>672</v>
      </c>
      <c r="C456">
        <v>2</v>
      </c>
      <c r="D456" t="s">
        <v>1467</v>
      </c>
      <c r="E456">
        <v>326</v>
      </c>
      <c r="F456">
        <v>5.2</v>
      </c>
      <c r="G456">
        <v>9</v>
      </c>
      <c r="H456">
        <v>2.74</v>
      </c>
      <c r="I456">
        <v>6.5</v>
      </c>
      <c r="J456" t="s">
        <v>753</v>
      </c>
      <c r="K456" t="s">
        <v>755</v>
      </c>
      <c r="L456" t="s">
        <v>755</v>
      </c>
      <c r="M456" t="s">
        <v>754</v>
      </c>
      <c r="N456" t="s">
        <v>755</v>
      </c>
      <c r="O456" t="s">
        <v>2352</v>
      </c>
      <c r="P456" t="s">
        <v>753</v>
      </c>
      <c r="Q456" t="s">
        <v>755</v>
      </c>
      <c r="R456" t="s">
        <v>753</v>
      </c>
      <c r="S456" t="s">
        <v>755</v>
      </c>
      <c r="T456" t="s">
        <v>753</v>
      </c>
      <c r="U456">
        <v>0</v>
      </c>
      <c r="V456" t="s">
        <v>753</v>
      </c>
      <c r="W456" t="s">
        <v>755</v>
      </c>
      <c r="X456">
        <v>0</v>
      </c>
      <c r="Y456" t="s">
        <v>753</v>
      </c>
      <c r="Z456">
        <v>0</v>
      </c>
      <c r="AA456" t="s">
        <v>753</v>
      </c>
      <c r="AB456">
        <v>0</v>
      </c>
      <c r="AC456">
        <v>2.8904000000000001</v>
      </c>
      <c r="AD456">
        <v>6.1966000000000001</v>
      </c>
      <c r="AE456" t="s">
        <v>1477</v>
      </c>
      <c r="AF456">
        <v>3150</v>
      </c>
      <c r="AG456">
        <v>156</v>
      </c>
      <c r="AH456">
        <v>137</v>
      </c>
      <c r="AI456">
        <v>0</v>
      </c>
      <c r="AJ456" t="s">
        <v>1484</v>
      </c>
      <c r="AK456">
        <v>5100127</v>
      </c>
      <c r="AL456">
        <v>51000490</v>
      </c>
      <c r="AM456">
        <v>51000489</v>
      </c>
      <c r="AN456">
        <v>644729</v>
      </c>
      <c r="AO456">
        <v>6171757</v>
      </c>
      <c r="AP456">
        <v>644729</v>
      </c>
      <c r="AQ456">
        <v>6171757</v>
      </c>
      <c r="AR456" t="s">
        <v>758</v>
      </c>
      <c r="AS456" t="s">
        <v>755</v>
      </c>
      <c r="AT456">
        <v>0.50339999999999996</v>
      </c>
      <c r="AU456" t="s">
        <v>755</v>
      </c>
      <c r="AV456">
        <v>1.38E-2</v>
      </c>
      <c r="AW456" t="s">
        <v>755</v>
      </c>
      <c r="AX456">
        <v>102.2426</v>
      </c>
      <c r="AY456" t="s">
        <v>753</v>
      </c>
      <c r="AZ456">
        <v>0</v>
      </c>
      <c r="BA456" t="s">
        <v>753</v>
      </c>
      <c r="BB456" t="s">
        <v>753</v>
      </c>
      <c r="BC456" t="s">
        <v>753</v>
      </c>
      <c r="BD456" t="s">
        <v>753</v>
      </c>
    </row>
    <row r="457" spans="1:56" x14ac:dyDescent="0.25">
      <c r="A457" t="s">
        <v>334</v>
      </c>
      <c r="B457">
        <v>713</v>
      </c>
      <c r="C457">
        <v>2</v>
      </c>
      <c r="D457" t="s">
        <v>1495</v>
      </c>
      <c r="E457">
        <v>240</v>
      </c>
      <c r="F457">
        <v>5.3</v>
      </c>
      <c r="G457">
        <v>9</v>
      </c>
      <c r="H457">
        <v>0.99</v>
      </c>
      <c r="I457">
        <v>1.4</v>
      </c>
      <c r="J457" t="s">
        <v>753</v>
      </c>
      <c r="K457" t="s">
        <v>760</v>
      </c>
      <c r="L457" t="s">
        <v>760</v>
      </c>
      <c r="M457" t="s">
        <v>738</v>
      </c>
      <c r="N457" t="s">
        <v>760</v>
      </c>
      <c r="O457" t="s">
        <v>2352</v>
      </c>
      <c r="P457" t="s">
        <v>753</v>
      </c>
      <c r="Q457" t="s">
        <v>760</v>
      </c>
      <c r="R457" t="s">
        <v>753</v>
      </c>
      <c r="S457" t="s">
        <v>760</v>
      </c>
      <c r="T457" t="s">
        <v>753</v>
      </c>
      <c r="U457">
        <v>0</v>
      </c>
      <c r="V457" t="s">
        <v>753</v>
      </c>
      <c r="W457" t="s">
        <v>760</v>
      </c>
      <c r="X457">
        <v>0</v>
      </c>
      <c r="Y457" t="s">
        <v>753</v>
      </c>
      <c r="Z457">
        <v>0</v>
      </c>
      <c r="AA457" t="s">
        <v>753</v>
      </c>
      <c r="AB457" t="s">
        <v>764</v>
      </c>
      <c r="AC457">
        <v>4.7464000000000004</v>
      </c>
      <c r="AD457">
        <v>41.986800000000002</v>
      </c>
      <c r="AE457" t="s">
        <v>1477</v>
      </c>
      <c r="AF457">
        <v>3150</v>
      </c>
      <c r="AG457">
        <v>0</v>
      </c>
      <c r="AH457">
        <v>0</v>
      </c>
      <c r="AI457">
        <v>0</v>
      </c>
      <c r="AJ457" t="s">
        <v>1519</v>
      </c>
      <c r="AK457">
        <v>5200076</v>
      </c>
      <c r="AL457">
        <v>52000987</v>
      </c>
      <c r="AM457">
        <v>52000140</v>
      </c>
      <c r="AN457">
        <v>702442</v>
      </c>
      <c r="AO457">
        <v>6182614</v>
      </c>
      <c r="AP457">
        <v>702442</v>
      </c>
      <c r="AQ457">
        <v>6182614</v>
      </c>
      <c r="AR457" t="s">
        <v>758</v>
      </c>
      <c r="AS457" t="s">
        <v>762</v>
      </c>
      <c r="AT457" t="s">
        <v>1477</v>
      </c>
      <c r="AU457">
        <v>0</v>
      </c>
      <c r="AV457">
        <v>0</v>
      </c>
      <c r="AW457">
        <v>0</v>
      </c>
      <c r="AX457">
        <v>91.776300000000006</v>
      </c>
      <c r="AY457" t="s">
        <v>753</v>
      </c>
      <c r="AZ457" t="s">
        <v>790</v>
      </c>
      <c r="BA457" t="s">
        <v>753</v>
      </c>
      <c r="BB457" t="s">
        <v>753</v>
      </c>
      <c r="BC457" t="s">
        <v>753</v>
      </c>
      <c r="BD457" t="s">
        <v>753</v>
      </c>
    </row>
    <row r="458" spans="1:56" x14ac:dyDescent="0.25">
      <c r="A458" t="s">
        <v>130</v>
      </c>
      <c r="B458">
        <v>327</v>
      </c>
      <c r="C458">
        <v>1</v>
      </c>
      <c r="D458" t="s">
        <v>998</v>
      </c>
      <c r="E458">
        <v>787</v>
      </c>
      <c r="F458">
        <v>134.5</v>
      </c>
      <c r="G458">
        <v>11</v>
      </c>
      <c r="H458">
        <v>0.59</v>
      </c>
      <c r="I458">
        <v>1.3</v>
      </c>
      <c r="J458" t="s">
        <v>753</v>
      </c>
      <c r="K458" t="s">
        <v>760</v>
      </c>
      <c r="L458" t="s">
        <v>760</v>
      </c>
      <c r="M458" t="s">
        <v>738</v>
      </c>
      <c r="N458" t="s">
        <v>760</v>
      </c>
      <c r="O458" t="s">
        <v>2352</v>
      </c>
      <c r="P458" t="s">
        <v>753</v>
      </c>
      <c r="Q458">
        <v>0</v>
      </c>
      <c r="R458" t="s">
        <v>753</v>
      </c>
      <c r="S458">
        <v>0</v>
      </c>
      <c r="T458" t="s">
        <v>753</v>
      </c>
      <c r="U458">
        <v>0</v>
      </c>
      <c r="V458" t="s">
        <v>753</v>
      </c>
      <c r="W458" t="s">
        <v>760</v>
      </c>
      <c r="X458">
        <v>0</v>
      </c>
      <c r="Y458" t="s">
        <v>753</v>
      </c>
      <c r="Z458">
        <v>0</v>
      </c>
      <c r="AA458" t="s">
        <v>753</v>
      </c>
      <c r="AB458" t="s">
        <v>764</v>
      </c>
      <c r="AC458">
        <v>3.1590500000000001</v>
      </c>
      <c r="AD458">
        <v>25.8508</v>
      </c>
      <c r="AE458">
        <v>1.95845</v>
      </c>
      <c r="AF458">
        <v>1150</v>
      </c>
      <c r="AG458">
        <v>16</v>
      </c>
      <c r="AH458">
        <v>16</v>
      </c>
      <c r="AI458">
        <v>19</v>
      </c>
      <c r="AJ458" t="s">
        <v>1096</v>
      </c>
      <c r="AK458">
        <v>900011</v>
      </c>
      <c r="AL458">
        <v>9000212</v>
      </c>
      <c r="AM458">
        <v>9000018</v>
      </c>
      <c r="AN458">
        <v>488996</v>
      </c>
      <c r="AO458">
        <v>6317271</v>
      </c>
      <c r="AP458">
        <v>488996</v>
      </c>
      <c r="AQ458">
        <v>6317271</v>
      </c>
      <c r="AR458" t="s">
        <v>758</v>
      </c>
      <c r="AS458">
        <v>0</v>
      </c>
      <c r="AT458">
        <v>3.6975500000000001</v>
      </c>
      <c r="AU458" t="s">
        <v>763</v>
      </c>
      <c r="AV458">
        <v>7.22E-2</v>
      </c>
      <c r="AW458" t="s">
        <v>753</v>
      </c>
      <c r="AX458">
        <v>115.29490000000001</v>
      </c>
      <c r="AY458" t="s">
        <v>753</v>
      </c>
      <c r="AZ458" t="s">
        <v>764</v>
      </c>
      <c r="BA458" t="s">
        <v>753</v>
      </c>
      <c r="BB458" t="s">
        <v>753</v>
      </c>
      <c r="BC458" t="s">
        <v>753</v>
      </c>
      <c r="BD458" t="s">
        <v>753</v>
      </c>
    </row>
    <row r="459" spans="1:56" x14ac:dyDescent="0.25">
      <c r="A459" t="s">
        <v>256</v>
      </c>
      <c r="B459">
        <v>564</v>
      </c>
      <c r="C459">
        <v>1</v>
      </c>
      <c r="D459" t="s">
        <v>932</v>
      </c>
      <c r="E459">
        <v>707</v>
      </c>
      <c r="F459">
        <v>16.8</v>
      </c>
      <c r="G459">
        <v>5</v>
      </c>
      <c r="H459">
        <v>2.85</v>
      </c>
      <c r="I459">
        <v>9.5</v>
      </c>
      <c r="J459" t="s">
        <v>753</v>
      </c>
      <c r="K459" t="s">
        <v>760</v>
      </c>
      <c r="L459" t="s">
        <v>760</v>
      </c>
      <c r="M459" t="s">
        <v>738</v>
      </c>
      <c r="N459" t="s">
        <v>760</v>
      </c>
      <c r="O459" t="s">
        <v>2352</v>
      </c>
      <c r="P459" t="s">
        <v>753</v>
      </c>
      <c r="Q459" t="s">
        <v>760</v>
      </c>
      <c r="R459" t="s">
        <v>753</v>
      </c>
      <c r="S459" t="s">
        <v>760</v>
      </c>
      <c r="T459" t="s">
        <v>753</v>
      </c>
      <c r="U459" t="s">
        <v>762</v>
      </c>
      <c r="V459" t="s">
        <v>753</v>
      </c>
      <c r="W459" t="s">
        <v>762</v>
      </c>
      <c r="X459">
        <v>0</v>
      </c>
      <c r="Y459" t="s">
        <v>753</v>
      </c>
      <c r="Z459">
        <v>0</v>
      </c>
      <c r="AA459" t="s">
        <v>753</v>
      </c>
      <c r="AB459">
        <v>0</v>
      </c>
      <c r="AC459">
        <v>-3.0999999999999999E-3</v>
      </c>
      <c r="AD459">
        <v>367.78289999999998</v>
      </c>
      <c r="AE459">
        <v>0.1</v>
      </c>
      <c r="AF459">
        <v>3160</v>
      </c>
      <c r="AG459">
        <v>47</v>
      </c>
      <c r="AH459">
        <v>43</v>
      </c>
      <c r="AI459">
        <v>0</v>
      </c>
      <c r="AJ459" t="s">
        <v>1367</v>
      </c>
      <c r="AK459">
        <v>2300003</v>
      </c>
      <c r="AL459">
        <v>23000190</v>
      </c>
      <c r="AM459">
        <v>23000004</v>
      </c>
      <c r="AN459">
        <v>592105</v>
      </c>
      <c r="AO459">
        <v>6257551</v>
      </c>
      <c r="AP459">
        <v>592383</v>
      </c>
      <c r="AQ459">
        <v>6256868</v>
      </c>
      <c r="AR459" t="s">
        <v>758</v>
      </c>
      <c r="AS459" t="s">
        <v>762</v>
      </c>
      <c r="AT459">
        <v>1.6113999999999999</v>
      </c>
      <c r="AU459" t="s">
        <v>763</v>
      </c>
      <c r="AV459">
        <v>0.15379999999999999</v>
      </c>
      <c r="AW459" t="s">
        <v>763</v>
      </c>
      <c r="AX459">
        <v>81.674099999999996</v>
      </c>
      <c r="AY459" t="s">
        <v>753</v>
      </c>
      <c r="AZ459">
        <v>0</v>
      </c>
      <c r="BA459" t="s">
        <v>753</v>
      </c>
      <c r="BB459" t="s">
        <v>753</v>
      </c>
      <c r="BC459" t="s">
        <v>753</v>
      </c>
      <c r="BD459" t="s">
        <v>753</v>
      </c>
    </row>
    <row r="460" spans="1:56" x14ac:dyDescent="0.25">
      <c r="A460" t="s">
        <v>2106</v>
      </c>
      <c r="B460">
        <v>11405</v>
      </c>
      <c r="C460">
        <v>1</v>
      </c>
      <c r="D460" t="s">
        <v>961</v>
      </c>
      <c r="E460">
        <v>440</v>
      </c>
      <c r="F460">
        <v>5.3</v>
      </c>
      <c r="G460">
        <v>13</v>
      </c>
      <c r="H460">
        <v>0.1</v>
      </c>
      <c r="I460" t="s">
        <v>1477</v>
      </c>
      <c r="J460" t="s">
        <v>753</v>
      </c>
      <c r="K460" t="s">
        <v>1477</v>
      </c>
      <c r="L460" t="s">
        <v>1477</v>
      </c>
      <c r="M460">
        <v>0</v>
      </c>
      <c r="N460">
        <v>0</v>
      </c>
      <c r="O460" t="s">
        <v>2352</v>
      </c>
      <c r="P460" t="s">
        <v>753</v>
      </c>
      <c r="Q460">
        <v>0</v>
      </c>
      <c r="R460" t="s">
        <v>753</v>
      </c>
      <c r="S460">
        <v>0</v>
      </c>
      <c r="T460" t="s">
        <v>753</v>
      </c>
      <c r="U460">
        <v>0</v>
      </c>
      <c r="V460" t="s">
        <v>753</v>
      </c>
      <c r="W460">
        <v>0</v>
      </c>
      <c r="X460">
        <v>0</v>
      </c>
      <c r="Y460" t="s">
        <v>753</v>
      </c>
      <c r="Z460">
        <v>0</v>
      </c>
      <c r="AA460" t="s">
        <v>753</v>
      </c>
      <c r="AB460">
        <v>0</v>
      </c>
      <c r="AC460">
        <v>3.4</v>
      </c>
      <c r="AD460">
        <v>152</v>
      </c>
      <c r="AE460" t="s">
        <v>1477</v>
      </c>
      <c r="AF460">
        <v>0</v>
      </c>
      <c r="AG460">
        <v>109</v>
      </c>
      <c r="AH460">
        <v>93</v>
      </c>
      <c r="AI460">
        <v>77</v>
      </c>
      <c r="AJ460" t="s">
        <v>2107</v>
      </c>
      <c r="AK460" t="s">
        <v>2108</v>
      </c>
      <c r="AL460">
        <v>44000528</v>
      </c>
      <c r="AM460">
        <v>44000527</v>
      </c>
      <c r="AN460">
        <v>99</v>
      </c>
      <c r="AO460">
        <v>99</v>
      </c>
      <c r="AP460">
        <v>99</v>
      </c>
      <c r="AQ460">
        <v>99</v>
      </c>
      <c r="AR460" t="s">
        <v>1744</v>
      </c>
      <c r="AS460">
        <v>0</v>
      </c>
      <c r="AT460" t="s">
        <v>1477</v>
      </c>
      <c r="AU460">
        <v>0</v>
      </c>
      <c r="AV460" t="s">
        <v>1477</v>
      </c>
      <c r="AW460">
        <v>0</v>
      </c>
      <c r="AX460" t="s">
        <v>1477</v>
      </c>
      <c r="AY460">
        <v>0</v>
      </c>
      <c r="AZ460">
        <v>0</v>
      </c>
      <c r="BA460" t="s">
        <v>753</v>
      </c>
      <c r="BB460" t="s">
        <v>753</v>
      </c>
      <c r="BC460" t="s">
        <v>753</v>
      </c>
      <c r="BD460" t="s">
        <v>753</v>
      </c>
    </row>
    <row r="461" spans="1:56" x14ac:dyDescent="0.25">
      <c r="A461" t="s">
        <v>310</v>
      </c>
      <c r="B461">
        <v>673</v>
      </c>
      <c r="C461">
        <v>2</v>
      </c>
      <c r="D461" t="s">
        <v>1467</v>
      </c>
      <c r="E461">
        <v>326</v>
      </c>
      <c r="F461">
        <v>28.4</v>
      </c>
      <c r="G461">
        <v>9</v>
      </c>
      <c r="H461">
        <v>2.33</v>
      </c>
      <c r="I461">
        <v>5.5</v>
      </c>
      <c r="J461" t="s">
        <v>753</v>
      </c>
      <c r="K461" t="s">
        <v>760</v>
      </c>
      <c r="L461" t="s">
        <v>760</v>
      </c>
      <c r="M461" t="s">
        <v>738</v>
      </c>
      <c r="N461" t="s">
        <v>760</v>
      </c>
      <c r="O461" t="s">
        <v>2352</v>
      </c>
      <c r="P461" t="s">
        <v>753</v>
      </c>
      <c r="Q461">
        <v>0</v>
      </c>
      <c r="R461" t="s">
        <v>753</v>
      </c>
      <c r="S461">
        <v>0</v>
      </c>
      <c r="T461" t="s">
        <v>753</v>
      </c>
      <c r="U461">
        <v>0</v>
      </c>
      <c r="V461" t="s">
        <v>753</v>
      </c>
      <c r="W461" t="s">
        <v>760</v>
      </c>
      <c r="X461">
        <v>0</v>
      </c>
      <c r="Y461" t="s">
        <v>753</v>
      </c>
      <c r="Z461">
        <v>0</v>
      </c>
      <c r="AA461" t="s">
        <v>753</v>
      </c>
      <c r="AB461">
        <v>0</v>
      </c>
      <c r="AC461">
        <v>3.0991</v>
      </c>
      <c r="AD461">
        <v>27.340900000000001</v>
      </c>
      <c r="AE461">
        <v>0.19109999999999999</v>
      </c>
      <c r="AF461">
        <v>3150</v>
      </c>
      <c r="AG461">
        <v>157</v>
      </c>
      <c r="AH461">
        <v>138</v>
      </c>
      <c r="AI461">
        <v>100</v>
      </c>
      <c r="AJ461" t="s">
        <v>1485</v>
      </c>
      <c r="AK461">
        <v>5100040</v>
      </c>
      <c r="AL461">
        <v>51000088</v>
      </c>
      <c r="AM461">
        <v>51000057</v>
      </c>
      <c r="AN461">
        <v>646119</v>
      </c>
      <c r="AO461">
        <v>6165994</v>
      </c>
      <c r="AP461">
        <v>646119</v>
      </c>
      <c r="AQ461">
        <v>6165994</v>
      </c>
      <c r="AR461" t="s">
        <v>758</v>
      </c>
      <c r="AS461" t="s">
        <v>762</v>
      </c>
      <c r="AT461">
        <v>1.4843500000000001</v>
      </c>
      <c r="AU461" t="s">
        <v>763</v>
      </c>
      <c r="AV461">
        <v>8.9099999999999999E-2</v>
      </c>
      <c r="AW461" t="s">
        <v>763</v>
      </c>
      <c r="AX461">
        <v>112.34614999999999</v>
      </c>
      <c r="AY461" t="s">
        <v>753</v>
      </c>
      <c r="AZ461" t="s">
        <v>790</v>
      </c>
      <c r="BA461" t="s">
        <v>753</v>
      </c>
      <c r="BB461" t="s">
        <v>753</v>
      </c>
      <c r="BC461" t="s">
        <v>753</v>
      </c>
      <c r="BD461" t="s">
        <v>753</v>
      </c>
    </row>
    <row r="462" spans="1:56" x14ac:dyDescent="0.25">
      <c r="A462" t="s">
        <v>1097</v>
      </c>
      <c r="B462">
        <v>328</v>
      </c>
      <c r="C462">
        <v>1</v>
      </c>
      <c r="D462" t="s">
        <v>998</v>
      </c>
      <c r="E462">
        <v>840</v>
      </c>
      <c r="F462">
        <v>204.2</v>
      </c>
      <c r="G462">
        <v>1</v>
      </c>
      <c r="H462">
        <v>2.72</v>
      </c>
      <c r="I462">
        <v>7.8</v>
      </c>
      <c r="J462" t="s">
        <v>753</v>
      </c>
      <c r="K462" t="s">
        <v>762</v>
      </c>
      <c r="L462" t="s">
        <v>762</v>
      </c>
      <c r="M462" t="s">
        <v>738</v>
      </c>
      <c r="N462" t="s">
        <v>753</v>
      </c>
      <c r="O462" t="s">
        <v>2352</v>
      </c>
      <c r="P462" t="s">
        <v>753</v>
      </c>
      <c r="Q462" t="s">
        <v>755</v>
      </c>
      <c r="R462" t="s">
        <v>753</v>
      </c>
      <c r="S462" t="s">
        <v>755</v>
      </c>
      <c r="T462" t="s">
        <v>753</v>
      </c>
      <c r="U462" t="s">
        <v>762</v>
      </c>
      <c r="V462" t="s">
        <v>753</v>
      </c>
      <c r="W462" t="s">
        <v>762</v>
      </c>
      <c r="X462">
        <v>0</v>
      </c>
      <c r="Y462" t="s">
        <v>753</v>
      </c>
      <c r="Z462" t="s">
        <v>755</v>
      </c>
      <c r="AA462" t="s">
        <v>753</v>
      </c>
      <c r="AB462" t="s">
        <v>790</v>
      </c>
      <c r="AC462">
        <v>3.1E-2</v>
      </c>
      <c r="AD462">
        <v>19.763200000000001</v>
      </c>
      <c r="AE462">
        <v>0.1</v>
      </c>
      <c r="AF462">
        <v>3110</v>
      </c>
      <c r="AG462">
        <v>18</v>
      </c>
      <c r="AH462">
        <v>20</v>
      </c>
      <c r="AI462">
        <v>3</v>
      </c>
      <c r="AJ462" t="s">
        <v>1098</v>
      </c>
      <c r="AK462">
        <v>1400006</v>
      </c>
      <c r="AL462">
        <v>14000021</v>
      </c>
      <c r="AM462">
        <v>14000014</v>
      </c>
      <c r="AN462">
        <v>557195</v>
      </c>
      <c r="AO462">
        <v>6295420</v>
      </c>
      <c r="AP462">
        <v>557644</v>
      </c>
      <c r="AQ462">
        <v>6295272</v>
      </c>
      <c r="AR462" t="s">
        <v>758</v>
      </c>
      <c r="AS462" t="s">
        <v>755</v>
      </c>
      <c r="AT462">
        <v>0.72230000000000005</v>
      </c>
      <c r="AU462" t="s">
        <v>755</v>
      </c>
      <c r="AV462">
        <v>2.8899999999999999E-2</v>
      </c>
      <c r="AW462" t="s">
        <v>755</v>
      </c>
      <c r="AX462">
        <v>99.350200000000001</v>
      </c>
      <c r="AY462" t="s">
        <v>753</v>
      </c>
      <c r="AZ462" t="s">
        <v>764</v>
      </c>
      <c r="BA462" t="s">
        <v>753</v>
      </c>
      <c r="BB462" t="s">
        <v>753</v>
      </c>
      <c r="BC462" t="s">
        <v>753</v>
      </c>
      <c r="BD462" t="s">
        <v>753</v>
      </c>
    </row>
    <row r="463" spans="1:56" x14ac:dyDescent="0.25">
      <c r="A463" t="s">
        <v>419</v>
      </c>
      <c r="B463">
        <v>867</v>
      </c>
      <c r="C463">
        <v>2</v>
      </c>
      <c r="D463" t="s">
        <v>1541</v>
      </c>
      <c r="E463">
        <v>330</v>
      </c>
      <c r="F463">
        <v>6.7</v>
      </c>
      <c r="G463">
        <v>9</v>
      </c>
      <c r="H463">
        <v>1.85</v>
      </c>
      <c r="I463">
        <v>3.6</v>
      </c>
      <c r="J463" t="s">
        <v>753</v>
      </c>
      <c r="K463" t="s">
        <v>787</v>
      </c>
      <c r="L463" t="s">
        <v>787</v>
      </c>
      <c r="M463" t="s">
        <v>738</v>
      </c>
      <c r="N463" t="s">
        <v>787</v>
      </c>
      <c r="O463" t="s">
        <v>2352</v>
      </c>
      <c r="P463" t="s">
        <v>753</v>
      </c>
      <c r="Q463" t="s">
        <v>787</v>
      </c>
      <c r="R463" t="s">
        <v>753</v>
      </c>
      <c r="S463" t="s">
        <v>787</v>
      </c>
      <c r="T463" t="s">
        <v>753</v>
      </c>
      <c r="U463">
        <v>0</v>
      </c>
      <c r="V463" t="s">
        <v>753</v>
      </c>
      <c r="W463" t="s">
        <v>787</v>
      </c>
      <c r="X463">
        <v>0</v>
      </c>
      <c r="Y463" t="s">
        <v>753</v>
      </c>
      <c r="Z463">
        <v>0</v>
      </c>
      <c r="AA463" t="s">
        <v>753</v>
      </c>
      <c r="AB463">
        <v>0</v>
      </c>
      <c r="AC463">
        <v>2.8595000000000002</v>
      </c>
      <c r="AD463">
        <v>31.9178</v>
      </c>
      <c r="AE463">
        <v>0.26500000000000001</v>
      </c>
      <c r="AF463">
        <v>0</v>
      </c>
      <c r="AG463">
        <v>162</v>
      </c>
      <c r="AH463">
        <v>143</v>
      </c>
      <c r="AI463">
        <v>0</v>
      </c>
      <c r="AJ463" t="s">
        <v>1624</v>
      </c>
      <c r="AK463">
        <v>5400010</v>
      </c>
      <c r="AL463">
        <v>54000106</v>
      </c>
      <c r="AM463">
        <v>54000012</v>
      </c>
      <c r="AN463">
        <v>645988</v>
      </c>
      <c r="AO463">
        <v>6121651</v>
      </c>
      <c r="AP463">
        <v>645988</v>
      </c>
      <c r="AQ463">
        <v>6121651</v>
      </c>
      <c r="AR463" t="s">
        <v>758</v>
      </c>
      <c r="AS463" t="s">
        <v>762</v>
      </c>
      <c r="AT463">
        <v>3.4918</v>
      </c>
      <c r="AU463" t="s">
        <v>763</v>
      </c>
      <c r="AV463">
        <v>0.14710000000000001</v>
      </c>
      <c r="AW463" t="s">
        <v>763</v>
      </c>
      <c r="AX463">
        <v>116.27679999999999</v>
      </c>
      <c r="AY463" t="s">
        <v>753</v>
      </c>
      <c r="AZ463">
        <v>0</v>
      </c>
      <c r="BA463" t="s">
        <v>753</v>
      </c>
      <c r="BB463" t="s">
        <v>753</v>
      </c>
      <c r="BC463" t="s">
        <v>753</v>
      </c>
      <c r="BD463" t="s">
        <v>753</v>
      </c>
    </row>
    <row r="464" spans="1:56" x14ac:dyDescent="0.25">
      <c r="A464" t="s">
        <v>394</v>
      </c>
      <c r="B464">
        <v>816</v>
      </c>
      <c r="C464">
        <v>2</v>
      </c>
      <c r="D464" t="s">
        <v>1577</v>
      </c>
      <c r="E464">
        <v>153</v>
      </c>
      <c r="F464">
        <v>10</v>
      </c>
      <c r="G464">
        <v>11</v>
      </c>
      <c r="H464">
        <v>1.1299999999999999</v>
      </c>
      <c r="I464">
        <v>2.5</v>
      </c>
      <c r="J464" t="s">
        <v>753</v>
      </c>
      <c r="K464" t="s">
        <v>755</v>
      </c>
      <c r="L464" t="s">
        <v>755</v>
      </c>
      <c r="M464" t="s">
        <v>754</v>
      </c>
      <c r="N464" t="s">
        <v>755</v>
      </c>
      <c r="O464" t="s">
        <v>2352</v>
      </c>
      <c r="P464" t="s">
        <v>753</v>
      </c>
      <c r="Q464">
        <v>0</v>
      </c>
      <c r="R464" t="s">
        <v>753</v>
      </c>
      <c r="S464">
        <v>0</v>
      </c>
      <c r="T464" t="s">
        <v>753</v>
      </c>
      <c r="U464">
        <v>0</v>
      </c>
      <c r="V464" t="s">
        <v>753</v>
      </c>
      <c r="W464" t="s">
        <v>755</v>
      </c>
      <c r="X464">
        <v>0</v>
      </c>
      <c r="Y464" t="s">
        <v>753</v>
      </c>
      <c r="Z464">
        <v>0</v>
      </c>
      <c r="AA464" t="s">
        <v>753</v>
      </c>
      <c r="AB464">
        <v>0</v>
      </c>
      <c r="AC464">
        <v>2.6137000000000001</v>
      </c>
      <c r="AD464">
        <v>14.128299999999999</v>
      </c>
      <c r="AE464">
        <v>8.2873999999999999</v>
      </c>
      <c r="AF464">
        <v>1150</v>
      </c>
      <c r="AG464">
        <v>0</v>
      </c>
      <c r="AH464">
        <v>0</v>
      </c>
      <c r="AI464">
        <v>0</v>
      </c>
      <c r="AJ464" t="s">
        <v>1594</v>
      </c>
      <c r="AK464">
        <v>5300057</v>
      </c>
      <c r="AL464">
        <v>53000140</v>
      </c>
      <c r="AM464">
        <v>53000109</v>
      </c>
      <c r="AN464">
        <v>715733</v>
      </c>
      <c r="AO464">
        <v>6168529</v>
      </c>
      <c r="AP464">
        <v>715733</v>
      </c>
      <c r="AQ464">
        <v>6168529</v>
      </c>
      <c r="AR464" t="s">
        <v>758</v>
      </c>
      <c r="AS464" t="s">
        <v>755</v>
      </c>
      <c r="AT464">
        <v>0.71060000000000001</v>
      </c>
      <c r="AU464" t="s">
        <v>755</v>
      </c>
      <c r="AV464">
        <v>7.3099999999999998E-2</v>
      </c>
      <c r="AW464" t="s">
        <v>753</v>
      </c>
      <c r="AX464">
        <v>95.086299999999994</v>
      </c>
      <c r="AY464" t="s">
        <v>753</v>
      </c>
      <c r="AZ464">
        <v>0</v>
      </c>
      <c r="BA464" t="s">
        <v>753</v>
      </c>
      <c r="BB464" t="s">
        <v>753</v>
      </c>
      <c r="BC464" t="s">
        <v>753</v>
      </c>
      <c r="BD464" t="s">
        <v>753</v>
      </c>
    </row>
    <row r="465" spans="1:56" x14ac:dyDescent="0.25">
      <c r="A465" t="s">
        <v>668</v>
      </c>
      <c r="B465">
        <v>926</v>
      </c>
      <c r="C465">
        <v>2</v>
      </c>
      <c r="D465" t="s">
        <v>1611</v>
      </c>
      <c r="E465">
        <v>390</v>
      </c>
      <c r="F465">
        <v>6.1</v>
      </c>
      <c r="G465">
        <v>13</v>
      </c>
      <c r="H465">
        <v>1.27</v>
      </c>
      <c r="I465">
        <v>2</v>
      </c>
      <c r="J465" t="s">
        <v>753</v>
      </c>
      <c r="K465" t="s">
        <v>787</v>
      </c>
      <c r="L465" t="s">
        <v>787</v>
      </c>
      <c r="M465" t="s">
        <v>738</v>
      </c>
      <c r="N465" t="s">
        <v>787</v>
      </c>
      <c r="O465" t="s">
        <v>2352</v>
      </c>
      <c r="P465" t="s">
        <v>753</v>
      </c>
      <c r="Q465" t="s">
        <v>760</v>
      </c>
      <c r="R465" t="s">
        <v>753</v>
      </c>
      <c r="S465" t="s">
        <v>760</v>
      </c>
      <c r="T465" t="s">
        <v>753</v>
      </c>
      <c r="U465">
        <v>0</v>
      </c>
      <c r="V465" t="s">
        <v>753</v>
      </c>
      <c r="W465" t="s">
        <v>787</v>
      </c>
      <c r="X465">
        <v>0</v>
      </c>
      <c r="Y465" t="s">
        <v>753</v>
      </c>
      <c r="Z465">
        <v>0</v>
      </c>
      <c r="AA465" t="s">
        <v>753</v>
      </c>
      <c r="AB465">
        <v>0</v>
      </c>
      <c r="AC465">
        <v>3.4384999999999999</v>
      </c>
      <c r="AD465">
        <v>60.059199999999997</v>
      </c>
      <c r="AE465">
        <v>0.28999999999999998</v>
      </c>
      <c r="AF465">
        <v>0</v>
      </c>
      <c r="AG465">
        <v>0</v>
      </c>
      <c r="AH465">
        <v>0</v>
      </c>
      <c r="AI465">
        <v>0</v>
      </c>
      <c r="AJ465" t="s">
        <v>1673</v>
      </c>
      <c r="AK465">
        <v>6000008</v>
      </c>
      <c r="AL465">
        <v>60000186</v>
      </c>
      <c r="AM465">
        <v>60000008</v>
      </c>
      <c r="AN465">
        <v>694598</v>
      </c>
      <c r="AO465">
        <v>6105431</v>
      </c>
      <c r="AP465">
        <v>694598</v>
      </c>
      <c r="AQ465">
        <v>6105431</v>
      </c>
      <c r="AR465" t="s">
        <v>758</v>
      </c>
      <c r="AS465" t="s">
        <v>762</v>
      </c>
      <c r="AT465">
        <v>3.5743</v>
      </c>
      <c r="AU465" t="s">
        <v>763</v>
      </c>
      <c r="AV465">
        <v>0.316</v>
      </c>
      <c r="AW465" t="s">
        <v>763</v>
      </c>
      <c r="AX465">
        <v>117.843</v>
      </c>
      <c r="AY465" t="s">
        <v>753</v>
      </c>
      <c r="AZ465" t="s">
        <v>790</v>
      </c>
      <c r="BA465" t="s">
        <v>753</v>
      </c>
      <c r="BB465" t="s">
        <v>753</v>
      </c>
      <c r="BC465" t="s">
        <v>753</v>
      </c>
      <c r="BD465" t="s">
        <v>753</v>
      </c>
    </row>
    <row r="466" spans="1:56" x14ac:dyDescent="0.25">
      <c r="A466" t="s">
        <v>335</v>
      </c>
      <c r="B466">
        <v>714</v>
      </c>
      <c r="C466">
        <v>2</v>
      </c>
      <c r="D466" t="s">
        <v>1495</v>
      </c>
      <c r="E466">
        <v>316</v>
      </c>
      <c r="F466">
        <v>14.1</v>
      </c>
      <c r="G466">
        <v>10</v>
      </c>
      <c r="H466">
        <v>3.58</v>
      </c>
      <c r="I466">
        <v>6</v>
      </c>
      <c r="J466" t="s">
        <v>753</v>
      </c>
      <c r="K466" t="s">
        <v>787</v>
      </c>
      <c r="L466" t="s">
        <v>787</v>
      </c>
      <c r="M466" t="s">
        <v>738</v>
      </c>
      <c r="N466" t="s">
        <v>753</v>
      </c>
      <c r="O466" t="s">
        <v>753</v>
      </c>
      <c r="P466" t="s">
        <v>753</v>
      </c>
      <c r="Q466" t="s">
        <v>755</v>
      </c>
      <c r="R466" t="s">
        <v>753</v>
      </c>
      <c r="S466" t="s">
        <v>753</v>
      </c>
      <c r="T466" t="s">
        <v>753</v>
      </c>
      <c r="U466" t="s">
        <v>762</v>
      </c>
      <c r="V466" t="s">
        <v>753</v>
      </c>
      <c r="W466" t="s">
        <v>762</v>
      </c>
      <c r="X466" t="s">
        <v>753</v>
      </c>
      <c r="Y466" t="s">
        <v>753</v>
      </c>
      <c r="Z466" t="s">
        <v>787</v>
      </c>
      <c r="AA466" t="s">
        <v>753</v>
      </c>
      <c r="AB466" t="s">
        <v>764</v>
      </c>
      <c r="AC466">
        <v>2.5492333333333335</v>
      </c>
      <c r="AD466">
        <v>11.550599999999999</v>
      </c>
      <c r="AE466">
        <v>0.1905</v>
      </c>
      <c r="AF466">
        <v>3140</v>
      </c>
      <c r="AG466">
        <v>0</v>
      </c>
      <c r="AH466">
        <v>0</v>
      </c>
      <c r="AI466">
        <v>0</v>
      </c>
      <c r="AJ466" t="s">
        <v>1625</v>
      </c>
      <c r="AK466">
        <v>5100004</v>
      </c>
      <c r="AL466">
        <v>51000037</v>
      </c>
      <c r="AM466">
        <v>51000005</v>
      </c>
      <c r="AN466">
        <v>669464</v>
      </c>
      <c r="AO466">
        <v>6168553</v>
      </c>
      <c r="AP466">
        <v>669384</v>
      </c>
      <c r="AQ466">
        <v>6168446</v>
      </c>
      <c r="AR466" t="s">
        <v>758</v>
      </c>
      <c r="AS466" t="s">
        <v>755</v>
      </c>
      <c r="AT466">
        <v>0.84153333333333336</v>
      </c>
      <c r="AU466" t="s">
        <v>763</v>
      </c>
      <c r="AV466">
        <v>1.9833333333333335E-2</v>
      </c>
      <c r="AW466" t="s">
        <v>755</v>
      </c>
      <c r="AX466">
        <v>104.45840000000001</v>
      </c>
      <c r="AY466" t="s">
        <v>753</v>
      </c>
      <c r="AZ466" t="s">
        <v>764</v>
      </c>
      <c r="BA466" t="s">
        <v>753</v>
      </c>
      <c r="BB466" t="s">
        <v>753</v>
      </c>
      <c r="BC466" t="s">
        <v>753</v>
      </c>
      <c r="BD466" t="s">
        <v>753</v>
      </c>
    </row>
    <row r="467" spans="1:56" x14ac:dyDescent="0.25">
      <c r="A467" t="s">
        <v>680</v>
      </c>
      <c r="B467">
        <v>3001</v>
      </c>
      <c r="C467">
        <v>2</v>
      </c>
      <c r="D467" t="s">
        <v>1541</v>
      </c>
      <c r="E467">
        <v>376</v>
      </c>
      <c r="F467">
        <v>11.1</v>
      </c>
      <c r="G467">
        <v>15</v>
      </c>
      <c r="H467">
        <v>0.61</v>
      </c>
      <c r="I467">
        <v>1.2</v>
      </c>
      <c r="J467" t="s">
        <v>753</v>
      </c>
      <c r="K467" t="s">
        <v>787</v>
      </c>
      <c r="L467" t="s">
        <v>787</v>
      </c>
      <c r="M467" t="s">
        <v>738</v>
      </c>
      <c r="N467" t="s">
        <v>787</v>
      </c>
      <c r="O467" t="s">
        <v>2352</v>
      </c>
      <c r="P467" t="s">
        <v>753</v>
      </c>
      <c r="Q467">
        <v>0</v>
      </c>
      <c r="R467" t="s">
        <v>753</v>
      </c>
      <c r="S467">
        <v>0</v>
      </c>
      <c r="T467" t="s">
        <v>753</v>
      </c>
      <c r="U467">
        <v>0</v>
      </c>
      <c r="V467" t="s">
        <v>753</v>
      </c>
      <c r="W467" t="s">
        <v>787</v>
      </c>
      <c r="X467">
        <v>0</v>
      </c>
      <c r="Y467" t="s">
        <v>753</v>
      </c>
      <c r="Z467">
        <v>0</v>
      </c>
      <c r="AA467" t="s">
        <v>753</v>
      </c>
      <c r="AB467">
        <v>0</v>
      </c>
      <c r="AC467">
        <v>4.8661000000000003</v>
      </c>
      <c r="AD467">
        <v>131.8158</v>
      </c>
      <c r="AE467">
        <v>9.7002000000000006</v>
      </c>
      <c r="AF467">
        <v>3100</v>
      </c>
      <c r="AG467">
        <v>0</v>
      </c>
      <c r="AH467">
        <v>0</v>
      </c>
      <c r="AI467">
        <v>0</v>
      </c>
      <c r="AJ467" t="s">
        <v>1962</v>
      </c>
      <c r="AK467">
        <v>6300079</v>
      </c>
      <c r="AL467">
        <v>63000296</v>
      </c>
      <c r="AM467">
        <v>63000295</v>
      </c>
      <c r="AN467">
        <v>668540</v>
      </c>
      <c r="AO467">
        <v>6076620</v>
      </c>
      <c r="AP467">
        <v>99</v>
      </c>
      <c r="AQ467">
        <v>99</v>
      </c>
      <c r="AR467" t="s">
        <v>758</v>
      </c>
      <c r="AS467" t="s">
        <v>762</v>
      </c>
      <c r="AT467">
        <v>6.7911000000000001</v>
      </c>
      <c r="AU467" t="s">
        <v>763</v>
      </c>
      <c r="AV467">
        <v>1.4116</v>
      </c>
      <c r="AW467" t="s">
        <v>763</v>
      </c>
      <c r="AX467">
        <v>116.8313</v>
      </c>
      <c r="AY467" t="s">
        <v>753</v>
      </c>
      <c r="AZ467">
        <v>0</v>
      </c>
      <c r="BA467" t="s">
        <v>753</v>
      </c>
      <c r="BB467" t="s">
        <v>753</v>
      </c>
      <c r="BC467" t="s">
        <v>753</v>
      </c>
      <c r="BD467" t="s">
        <v>753</v>
      </c>
    </row>
    <row r="468" spans="1:56" x14ac:dyDescent="0.25">
      <c r="A468" t="s">
        <v>20</v>
      </c>
      <c r="B468">
        <v>63</v>
      </c>
      <c r="C468">
        <v>1</v>
      </c>
      <c r="D468" t="s">
        <v>801</v>
      </c>
      <c r="E468">
        <v>561</v>
      </c>
      <c r="F468">
        <v>12.8</v>
      </c>
      <c r="G468">
        <v>5</v>
      </c>
      <c r="H468">
        <v>1</v>
      </c>
      <c r="I468">
        <v>2.2000000000000002</v>
      </c>
      <c r="J468" t="s">
        <v>753</v>
      </c>
      <c r="K468" t="s">
        <v>787</v>
      </c>
      <c r="L468" t="s">
        <v>787</v>
      </c>
      <c r="M468" t="s">
        <v>738</v>
      </c>
      <c r="N468" t="s">
        <v>787</v>
      </c>
      <c r="O468" t="s">
        <v>2352</v>
      </c>
      <c r="P468" t="s">
        <v>753</v>
      </c>
      <c r="Q468" t="s">
        <v>787</v>
      </c>
      <c r="R468" t="s">
        <v>753</v>
      </c>
      <c r="S468" t="s">
        <v>787</v>
      </c>
      <c r="T468" t="s">
        <v>753</v>
      </c>
      <c r="U468">
        <v>0</v>
      </c>
      <c r="V468" t="s">
        <v>753</v>
      </c>
      <c r="W468" t="s">
        <v>787</v>
      </c>
      <c r="X468">
        <v>0</v>
      </c>
      <c r="Y468" t="s">
        <v>753</v>
      </c>
      <c r="Z468">
        <v>0</v>
      </c>
      <c r="AA468" t="s">
        <v>753</v>
      </c>
      <c r="AB468">
        <v>0</v>
      </c>
      <c r="AC468">
        <v>0.12379999999999999</v>
      </c>
      <c r="AD468">
        <v>98.848699999999994</v>
      </c>
      <c r="AE468" t="s">
        <v>1477</v>
      </c>
      <c r="AF468">
        <v>3150</v>
      </c>
      <c r="AG468">
        <v>89</v>
      </c>
      <c r="AH468">
        <v>78</v>
      </c>
      <c r="AI468">
        <v>0</v>
      </c>
      <c r="AJ468" t="s">
        <v>836</v>
      </c>
      <c r="AK468">
        <v>3000007</v>
      </c>
      <c r="AL468">
        <v>30000092</v>
      </c>
      <c r="AM468">
        <v>30000031</v>
      </c>
      <c r="AN468">
        <v>456738</v>
      </c>
      <c r="AO468">
        <v>6156904</v>
      </c>
      <c r="AP468">
        <v>457230</v>
      </c>
      <c r="AQ468">
        <v>6157136</v>
      </c>
      <c r="AR468" t="s">
        <v>758</v>
      </c>
      <c r="AS468" t="s">
        <v>762</v>
      </c>
      <c r="AT468">
        <v>1.8411</v>
      </c>
      <c r="AU468" t="s">
        <v>763</v>
      </c>
      <c r="AV468">
        <v>0.17780000000000001</v>
      </c>
      <c r="AW468" t="s">
        <v>763</v>
      </c>
      <c r="AX468">
        <v>97.199200000000005</v>
      </c>
      <c r="AY468" t="s">
        <v>753</v>
      </c>
      <c r="AZ468">
        <v>0</v>
      </c>
      <c r="BA468" t="s">
        <v>753</v>
      </c>
      <c r="BB468" t="s">
        <v>753</v>
      </c>
      <c r="BC468" t="s">
        <v>753</v>
      </c>
      <c r="BD468" t="s">
        <v>753</v>
      </c>
    </row>
    <row r="469" spans="1:56" x14ac:dyDescent="0.25">
      <c r="A469" t="s">
        <v>692</v>
      </c>
      <c r="B469">
        <v>11105</v>
      </c>
      <c r="C469">
        <v>1</v>
      </c>
      <c r="D469" t="s">
        <v>863</v>
      </c>
      <c r="E469">
        <v>540</v>
      </c>
      <c r="F469">
        <v>4.5</v>
      </c>
      <c r="G469">
        <v>9</v>
      </c>
      <c r="H469">
        <v>0.84</v>
      </c>
      <c r="I469">
        <v>1.4</v>
      </c>
      <c r="J469" t="s">
        <v>753</v>
      </c>
      <c r="K469" t="s">
        <v>762</v>
      </c>
      <c r="L469" t="s">
        <v>762</v>
      </c>
      <c r="M469" t="s">
        <v>738</v>
      </c>
      <c r="N469" t="s">
        <v>753</v>
      </c>
      <c r="O469" t="s">
        <v>2352</v>
      </c>
      <c r="P469" t="s">
        <v>753</v>
      </c>
      <c r="Q469" t="s">
        <v>762</v>
      </c>
      <c r="R469" t="s">
        <v>753</v>
      </c>
      <c r="S469" t="s">
        <v>762</v>
      </c>
      <c r="T469" t="s">
        <v>753</v>
      </c>
      <c r="U469">
        <v>0</v>
      </c>
      <c r="V469" t="s">
        <v>753</v>
      </c>
      <c r="W469" t="s">
        <v>753</v>
      </c>
      <c r="X469">
        <v>0</v>
      </c>
      <c r="Y469" t="s">
        <v>753</v>
      </c>
      <c r="Z469">
        <v>0</v>
      </c>
      <c r="AA469" t="s">
        <v>753</v>
      </c>
      <c r="AB469">
        <v>0</v>
      </c>
      <c r="AC469">
        <v>1.8671</v>
      </c>
      <c r="AD469">
        <v>57.069099999999999</v>
      </c>
      <c r="AE469" t="s">
        <v>1477</v>
      </c>
      <c r="AF469">
        <v>3150</v>
      </c>
      <c r="AG469">
        <v>94</v>
      </c>
      <c r="AH469">
        <v>83</v>
      </c>
      <c r="AI469">
        <v>68</v>
      </c>
      <c r="AJ469" t="s">
        <v>2083</v>
      </c>
      <c r="AK469">
        <v>4100081</v>
      </c>
      <c r="AL469">
        <v>41000122</v>
      </c>
      <c r="AM469">
        <v>41000716</v>
      </c>
      <c r="AN469">
        <v>535995</v>
      </c>
      <c r="AO469">
        <v>6086945</v>
      </c>
      <c r="AP469">
        <v>535633</v>
      </c>
      <c r="AQ469">
        <v>6086935</v>
      </c>
      <c r="AR469" t="s">
        <v>1744</v>
      </c>
      <c r="AS469" t="s">
        <v>753</v>
      </c>
      <c r="AT469">
        <v>1.6625000000000001</v>
      </c>
      <c r="AU469" t="s">
        <v>763</v>
      </c>
      <c r="AV469">
        <v>0.32229999999999998</v>
      </c>
      <c r="AW469" t="s">
        <v>763</v>
      </c>
      <c r="AX469">
        <v>82.02</v>
      </c>
      <c r="AY469" t="s">
        <v>753</v>
      </c>
      <c r="AZ469">
        <v>0</v>
      </c>
      <c r="BA469" t="s">
        <v>753</v>
      </c>
      <c r="BB469" t="s">
        <v>753</v>
      </c>
      <c r="BC469" t="s">
        <v>753</v>
      </c>
      <c r="BD469" t="s">
        <v>753</v>
      </c>
    </row>
    <row r="470" spans="1:56" x14ac:dyDescent="0.25">
      <c r="A470" t="s">
        <v>420</v>
      </c>
      <c r="B470">
        <v>868</v>
      </c>
      <c r="C470">
        <v>2</v>
      </c>
      <c r="D470" t="s">
        <v>1541</v>
      </c>
      <c r="E470">
        <v>360</v>
      </c>
      <c r="F470">
        <v>809.3</v>
      </c>
      <c r="G470">
        <v>9</v>
      </c>
      <c r="H470">
        <v>1.69</v>
      </c>
      <c r="I470">
        <v>5</v>
      </c>
      <c r="J470" t="s">
        <v>753</v>
      </c>
      <c r="K470" t="s">
        <v>787</v>
      </c>
      <c r="L470" t="s">
        <v>787</v>
      </c>
      <c r="M470" t="s">
        <v>738</v>
      </c>
      <c r="N470" t="s">
        <v>753</v>
      </c>
      <c r="O470" t="s">
        <v>753</v>
      </c>
      <c r="P470" t="s">
        <v>753</v>
      </c>
      <c r="Q470" t="s">
        <v>755</v>
      </c>
      <c r="R470" t="s">
        <v>753</v>
      </c>
      <c r="S470" t="s">
        <v>753</v>
      </c>
      <c r="T470" t="s">
        <v>753</v>
      </c>
      <c r="U470" t="s">
        <v>762</v>
      </c>
      <c r="V470" t="s">
        <v>753</v>
      </c>
      <c r="W470" t="s">
        <v>762</v>
      </c>
      <c r="X470" t="s">
        <v>787</v>
      </c>
      <c r="Y470" t="s">
        <v>753</v>
      </c>
      <c r="Z470" t="s">
        <v>760</v>
      </c>
      <c r="AA470" t="s">
        <v>753</v>
      </c>
      <c r="AB470" t="s">
        <v>764</v>
      </c>
      <c r="AC470">
        <v>1.89425</v>
      </c>
      <c r="AD470">
        <v>19.23685</v>
      </c>
      <c r="AE470">
        <v>0.22189999999999999</v>
      </c>
      <c r="AF470">
        <v>3140</v>
      </c>
      <c r="AG470">
        <v>177</v>
      </c>
      <c r="AH470">
        <v>156</v>
      </c>
      <c r="AI470">
        <v>87</v>
      </c>
      <c r="AJ470" t="s">
        <v>1631</v>
      </c>
      <c r="AK470">
        <v>6400004</v>
      </c>
      <c r="AL470">
        <v>64000039</v>
      </c>
      <c r="AM470">
        <v>64000009</v>
      </c>
      <c r="AN470">
        <v>661571</v>
      </c>
      <c r="AO470">
        <v>6070255</v>
      </c>
      <c r="AP470">
        <v>661118</v>
      </c>
      <c r="AQ470">
        <v>6070751</v>
      </c>
      <c r="AR470" t="s">
        <v>758</v>
      </c>
      <c r="AS470" t="s">
        <v>753</v>
      </c>
      <c r="AT470">
        <v>1.677</v>
      </c>
      <c r="AU470" t="s">
        <v>763</v>
      </c>
      <c r="AV470">
        <v>5.0599999999999999E-2</v>
      </c>
      <c r="AW470" t="s">
        <v>755</v>
      </c>
      <c r="AX470">
        <v>107.33544999999999</v>
      </c>
      <c r="AY470" t="s">
        <v>753</v>
      </c>
      <c r="AZ470" t="s">
        <v>764</v>
      </c>
      <c r="BA470" t="s">
        <v>753</v>
      </c>
      <c r="BB470" t="s">
        <v>753</v>
      </c>
      <c r="BC470" t="s">
        <v>753</v>
      </c>
      <c r="BD470" t="s">
        <v>753</v>
      </c>
    </row>
    <row r="471" spans="1:56" x14ac:dyDescent="0.25">
      <c r="A471" t="s">
        <v>1740</v>
      </c>
      <c r="B471">
        <v>1001</v>
      </c>
      <c r="C471">
        <v>1</v>
      </c>
      <c r="D471" t="s">
        <v>941</v>
      </c>
      <c r="E471">
        <v>760</v>
      </c>
      <c r="F471">
        <v>5.2</v>
      </c>
      <c r="G471">
        <v>10</v>
      </c>
      <c r="H471">
        <v>7.7</v>
      </c>
      <c r="I471">
        <v>15.5</v>
      </c>
      <c r="J471" t="s">
        <v>753</v>
      </c>
      <c r="K471" t="s">
        <v>762</v>
      </c>
      <c r="L471" t="s">
        <v>762</v>
      </c>
      <c r="M471" t="s">
        <v>738</v>
      </c>
      <c r="N471" t="s">
        <v>762</v>
      </c>
      <c r="O471" t="s">
        <v>2352</v>
      </c>
      <c r="P471" t="s">
        <v>753</v>
      </c>
      <c r="Q471" t="s">
        <v>753</v>
      </c>
      <c r="R471" t="s">
        <v>753</v>
      </c>
      <c r="S471" t="s">
        <v>753</v>
      </c>
      <c r="T471" t="s">
        <v>753</v>
      </c>
      <c r="U471">
        <v>0</v>
      </c>
      <c r="V471" t="s">
        <v>753</v>
      </c>
      <c r="W471" t="s">
        <v>762</v>
      </c>
      <c r="X471">
        <v>0</v>
      </c>
      <c r="Y471" t="s">
        <v>753</v>
      </c>
      <c r="Z471">
        <v>0</v>
      </c>
      <c r="AA471" t="s">
        <v>753</v>
      </c>
      <c r="AB471">
        <v>0</v>
      </c>
      <c r="AC471">
        <v>1.8974</v>
      </c>
      <c r="AD471">
        <v>12.329000000000001</v>
      </c>
      <c r="AE471">
        <v>0.1</v>
      </c>
      <c r="AF471">
        <v>3150</v>
      </c>
      <c r="AG471">
        <v>0</v>
      </c>
      <c r="AH471">
        <v>0</v>
      </c>
      <c r="AI471">
        <v>0</v>
      </c>
      <c r="AJ471" t="s">
        <v>1741</v>
      </c>
      <c r="AK471">
        <v>2500315</v>
      </c>
      <c r="AL471">
        <v>25000800</v>
      </c>
      <c r="AM471">
        <v>25000799</v>
      </c>
      <c r="AN471">
        <v>454650</v>
      </c>
      <c r="AO471">
        <v>6218044</v>
      </c>
      <c r="AP471">
        <v>454650</v>
      </c>
      <c r="AQ471">
        <v>6218044</v>
      </c>
      <c r="AR471" t="s">
        <v>758</v>
      </c>
      <c r="AS471" t="s">
        <v>753</v>
      </c>
      <c r="AT471" t="s">
        <v>1477</v>
      </c>
      <c r="AU471">
        <v>0</v>
      </c>
      <c r="AV471" t="s">
        <v>1477</v>
      </c>
      <c r="AW471">
        <v>0</v>
      </c>
      <c r="AX471">
        <v>104.9008</v>
      </c>
      <c r="AY471" t="s">
        <v>753</v>
      </c>
      <c r="AZ471">
        <v>0</v>
      </c>
      <c r="BA471" t="s">
        <v>753</v>
      </c>
      <c r="BB471" t="s">
        <v>753</v>
      </c>
      <c r="BC471" t="s">
        <v>753</v>
      </c>
      <c r="BD471" t="s">
        <v>753</v>
      </c>
    </row>
    <row r="472" spans="1:56" x14ac:dyDescent="0.25">
      <c r="A472" t="s">
        <v>280</v>
      </c>
      <c r="B472">
        <v>604</v>
      </c>
      <c r="C472">
        <v>1</v>
      </c>
      <c r="D472" t="s">
        <v>941</v>
      </c>
      <c r="E472">
        <v>760</v>
      </c>
      <c r="F472">
        <v>115.3</v>
      </c>
      <c r="G472">
        <v>13</v>
      </c>
      <c r="H472">
        <v>0.57999999999999996</v>
      </c>
      <c r="I472">
        <v>1.1000000000000001</v>
      </c>
      <c r="J472" t="s">
        <v>753</v>
      </c>
      <c r="K472" t="s">
        <v>787</v>
      </c>
      <c r="L472" t="s">
        <v>787</v>
      </c>
      <c r="M472" t="s">
        <v>738</v>
      </c>
      <c r="N472" t="s">
        <v>787</v>
      </c>
      <c r="O472" t="s">
        <v>2352</v>
      </c>
      <c r="P472" t="s">
        <v>753</v>
      </c>
      <c r="Q472" t="s">
        <v>760</v>
      </c>
      <c r="R472" t="s">
        <v>753</v>
      </c>
      <c r="S472" t="s">
        <v>760</v>
      </c>
      <c r="T472" t="s">
        <v>753</v>
      </c>
      <c r="U472" t="s">
        <v>787</v>
      </c>
      <c r="V472" t="s">
        <v>753</v>
      </c>
      <c r="W472" t="s">
        <v>787</v>
      </c>
      <c r="X472">
        <v>0</v>
      </c>
      <c r="Y472" t="s">
        <v>753</v>
      </c>
      <c r="Z472" t="s">
        <v>760</v>
      </c>
      <c r="AA472" t="s">
        <v>753</v>
      </c>
      <c r="AB472">
        <v>0</v>
      </c>
      <c r="AC472">
        <v>1.2803</v>
      </c>
      <c r="AD472">
        <v>88.009900000000002</v>
      </c>
      <c r="AE472">
        <v>0.25159999999999999</v>
      </c>
      <c r="AF472">
        <v>3150</v>
      </c>
      <c r="AG472">
        <v>66</v>
      </c>
      <c r="AH472">
        <v>59</v>
      </c>
      <c r="AI472">
        <v>41</v>
      </c>
      <c r="AJ472" t="s">
        <v>1399</v>
      </c>
      <c r="AK472">
        <v>2500235</v>
      </c>
      <c r="AL472">
        <v>25000784</v>
      </c>
      <c r="AM472">
        <v>25000697</v>
      </c>
      <c r="AN472">
        <v>447176</v>
      </c>
      <c r="AO472">
        <v>6229512</v>
      </c>
      <c r="AP472">
        <v>447230</v>
      </c>
      <c r="AQ472">
        <v>6229464</v>
      </c>
      <c r="AR472" t="s">
        <v>758</v>
      </c>
      <c r="AS472" t="s">
        <v>762</v>
      </c>
      <c r="AT472">
        <v>2.8740000000000001</v>
      </c>
      <c r="AU472" t="s">
        <v>763</v>
      </c>
      <c r="AV472">
        <v>0.25140000000000001</v>
      </c>
      <c r="AW472" t="s">
        <v>763</v>
      </c>
      <c r="AX472">
        <v>103.5316</v>
      </c>
      <c r="AY472" t="s">
        <v>753</v>
      </c>
      <c r="AZ472" t="s">
        <v>790</v>
      </c>
      <c r="BA472" t="s">
        <v>753</v>
      </c>
      <c r="BB472" t="s">
        <v>753</v>
      </c>
      <c r="BC472" t="s">
        <v>753</v>
      </c>
      <c r="BD472" t="s">
        <v>753</v>
      </c>
    </row>
    <row r="473" spans="1:56" x14ac:dyDescent="0.25">
      <c r="A473" t="s">
        <v>131</v>
      </c>
      <c r="B473">
        <v>329</v>
      </c>
      <c r="C473">
        <v>1</v>
      </c>
      <c r="D473" t="s">
        <v>998</v>
      </c>
      <c r="E473">
        <v>665</v>
      </c>
      <c r="F473">
        <v>11.9</v>
      </c>
      <c r="G473">
        <v>11</v>
      </c>
      <c r="H473">
        <v>0.38</v>
      </c>
      <c r="I473">
        <v>0.9</v>
      </c>
      <c r="J473" t="s">
        <v>753</v>
      </c>
      <c r="K473" t="s">
        <v>787</v>
      </c>
      <c r="L473" t="s">
        <v>787</v>
      </c>
      <c r="M473" t="s">
        <v>738</v>
      </c>
      <c r="N473" t="s">
        <v>787</v>
      </c>
      <c r="O473" t="s">
        <v>2352</v>
      </c>
      <c r="P473" t="s">
        <v>753</v>
      </c>
      <c r="Q473">
        <v>0</v>
      </c>
      <c r="R473" t="s">
        <v>753</v>
      </c>
      <c r="S473">
        <v>0</v>
      </c>
      <c r="T473" t="s">
        <v>753</v>
      </c>
      <c r="U473" t="s">
        <v>787</v>
      </c>
      <c r="V473" t="s">
        <v>753</v>
      </c>
      <c r="W473" t="s">
        <v>787</v>
      </c>
      <c r="X473">
        <v>0</v>
      </c>
      <c r="Y473" t="s">
        <v>753</v>
      </c>
      <c r="Z473" t="s">
        <v>760</v>
      </c>
      <c r="AA473" t="s">
        <v>753</v>
      </c>
      <c r="AB473" t="s">
        <v>764</v>
      </c>
      <c r="AC473">
        <v>3.0430999999999999</v>
      </c>
      <c r="AD473">
        <v>42.588799999999999</v>
      </c>
      <c r="AE473">
        <v>8.5206999999999997</v>
      </c>
      <c r="AF473">
        <v>1150</v>
      </c>
      <c r="AG473">
        <v>0</v>
      </c>
      <c r="AH473">
        <v>0</v>
      </c>
      <c r="AI473">
        <v>0</v>
      </c>
      <c r="AJ473" t="s">
        <v>1099</v>
      </c>
      <c r="AK473">
        <v>1600026</v>
      </c>
      <c r="AL473">
        <v>16000299</v>
      </c>
      <c r="AM473">
        <v>16000059</v>
      </c>
      <c r="AN473">
        <v>448989</v>
      </c>
      <c r="AO473">
        <v>6271000</v>
      </c>
      <c r="AP473">
        <v>448944</v>
      </c>
      <c r="AQ473">
        <v>6271116</v>
      </c>
      <c r="AR473" t="s">
        <v>758</v>
      </c>
      <c r="AS473" t="s">
        <v>762</v>
      </c>
      <c r="AT473">
        <v>5.0331999999999999</v>
      </c>
      <c r="AU473" t="s">
        <v>763</v>
      </c>
      <c r="AV473">
        <v>0.57809999999999995</v>
      </c>
      <c r="AW473" t="s">
        <v>763</v>
      </c>
      <c r="AX473">
        <v>124.8798</v>
      </c>
      <c r="AY473" t="s">
        <v>753</v>
      </c>
      <c r="AZ473" t="s">
        <v>790</v>
      </c>
      <c r="BA473" t="s">
        <v>753</v>
      </c>
      <c r="BB473" t="s">
        <v>753</v>
      </c>
      <c r="BC473" t="s">
        <v>753</v>
      </c>
      <c r="BD473" t="s">
        <v>753</v>
      </c>
    </row>
    <row r="474" spans="1:56" x14ac:dyDescent="0.25">
      <c r="A474" t="s">
        <v>281</v>
      </c>
      <c r="B474">
        <v>605</v>
      </c>
      <c r="C474">
        <v>1</v>
      </c>
      <c r="D474" t="s">
        <v>941</v>
      </c>
      <c r="E474">
        <v>756</v>
      </c>
      <c r="F474">
        <v>13.7</v>
      </c>
      <c r="G474">
        <v>9</v>
      </c>
      <c r="H474">
        <v>1.96</v>
      </c>
      <c r="I474">
        <v>5.4</v>
      </c>
      <c r="J474" t="s">
        <v>753</v>
      </c>
      <c r="K474" t="s">
        <v>753</v>
      </c>
      <c r="L474" t="s">
        <v>753</v>
      </c>
      <c r="M474" t="s">
        <v>754</v>
      </c>
      <c r="N474" t="s">
        <v>753</v>
      </c>
      <c r="O474" t="s">
        <v>2352</v>
      </c>
      <c r="P474" t="s">
        <v>753</v>
      </c>
      <c r="Q474" t="s">
        <v>755</v>
      </c>
      <c r="R474" t="s">
        <v>753</v>
      </c>
      <c r="S474" t="s">
        <v>755</v>
      </c>
      <c r="T474" t="s">
        <v>753</v>
      </c>
      <c r="U474">
        <v>0</v>
      </c>
      <c r="V474" t="s">
        <v>753</v>
      </c>
      <c r="W474" t="s">
        <v>753</v>
      </c>
      <c r="X474">
        <v>0</v>
      </c>
      <c r="Y474" t="s">
        <v>753</v>
      </c>
      <c r="Z474">
        <v>0</v>
      </c>
      <c r="AA474" t="s">
        <v>753</v>
      </c>
      <c r="AB474">
        <v>0</v>
      </c>
      <c r="AC474">
        <v>0.8609</v>
      </c>
      <c r="AD474">
        <v>22.319099999999999</v>
      </c>
      <c r="AE474">
        <v>0.1</v>
      </c>
      <c r="AF474">
        <v>3150</v>
      </c>
      <c r="AG474">
        <v>0</v>
      </c>
      <c r="AH474">
        <v>0</v>
      </c>
      <c r="AI474">
        <v>0</v>
      </c>
      <c r="AJ474" t="s">
        <v>1400</v>
      </c>
      <c r="AK474">
        <v>2500040</v>
      </c>
      <c r="AL474">
        <v>25001318</v>
      </c>
      <c r="AM474">
        <v>25000055</v>
      </c>
      <c r="AN474">
        <v>509786</v>
      </c>
      <c r="AO474">
        <v>6201272</v>
      </c>
      <c r="AP474">
        <v>510060</v>
      </c>
      <c r="AQ474">
        <v>6201210</v>
      </c>
      <c r="AR474" t="s">
        <v>758</v>
      </c>
      <c r="AS474" t="s">
        <v>755</v>
      </c>
      <c r="AT474">
        <v>2.2210999999999999</v>
      </c>
      <c r="AU474" t="s">
        <v>763</v>
      </c>
      <c r="AV474">
        <v>5.7700000000000001E-2</v>
      </c>
      <c r="AW474" t="s">
        <v>755</v>
      </c>
      <c r="AX474">
        <v>97.070599999999999</v>
      </c>
      <c r="AY474" t="s">
        <v>753</v>
      </c>
      <c r="AZ474">
        <v>0</v>
      </c>
      <c r="BA474" t="s">
        <v>753</v>
      </c>
      <c r="BB474" t="s">
        <v>753</v>
      </c>
      <c r="BC474" t="s">
        <v>753</v>
      </c>
      <c r="BD474" t="s">
        <v>753</v>
      </c>
    </row>
    <row r="475" spans="1:56" x14ac:dyDescent="0.25">
      <c r="A475" t="s">
        <v>42</v>
      </c>
      <c r="B475">
        <v>135</v>
      </c>
      <c r="C475">
        <v>1</v>
      </c>
      <c r="D475" t="s">
        <v>863</v>
      </c>
      <c r="E475">
        <v>540</v>
      </c>
      <c r="F475">
        <v>10.3</v>
      </c>
      <c r="G475">
        <v>11</v>
      </c>
      <c r="H475">
        <v>0.5</v>
      </c>
      <c r="I475">
        <v>0.8</v>
      </c>
      <c r="J475" t="s">
        <v>753</v>
      </c>
      <c r="K475" t="s">
        <v>787</v>
      </c>
      <c r="L475" t="s">
        <v>787</v>
      </c>
      <c r="M475" t="s">
        <v>738</v>
      </c>
      <c r="N475" t="s">
        <v>787</v>
      </c>
      <c r="O475" t="s">
        <v>2352</v>
      </c>
      <c r="P475" t="s">
        <v>753</v>
      </c>
      <c r="Q475">
        <v>0</v>
      </c>
      <c r="R475" t="s">
        <v>753</v>
      </c>
      <c r="S475">
        <v>0</v>
      </c>
      <c r="T475" t="s">
        <v>753</v>
      </c>
      <c r="U475">
        <v>0</v>
      </c>
      <c r="V475" t="s">
        <v>753</v>
      </c>
      <c r="W475" t="s">
        <v>787</v>
      </c>
      <c r="X475">
        <v>0</v>
      </c>
      <c r="Y475" t="s">
        <v>753</v>
      </c>
      <c r="Z475">
        <v>0</v>
      </c>
      <c r="AA475" t="s">
        <v>753</v>
      </c>
      <c r="AB475">
        <v>0</v>
      </c>
      <c r="AC475">
        <v>4.1193999999999997</v>
      </c>
      <c r="AD475">
        <v>40.101999999999997</v>
      </c>
      <c r="AE475">
        <v>2.8247</v>
      </c>
      <c r="AF475">
        <v>1150</v>
      </c>
      <c r="AG475">
        <v>0</v>
      </c>
      <c r="AH475">
        <v>0</v>
      </c>
      <c r="AI475">
        <v>0</v>
      </c>
      <c r="AJ475" t="s">
        <v>895</v>
      </c>
      <c r="AK475">
        <v>4100039</v>
      </c>
      <c r="AL475">
        <v>41000751</v>
      </c>
      <c r="AM475">
        <v>41000047</v>
      </c>
      <c r="AN475">
        <v>558765</v>
      </c>
      <c r="AO475">
        <v>6089625</v>
      </c>
      <c r="AP475">
        <v>558765</v>
      </c>
      <c r="AQ475">
        <v>6089625</v>
      </c>
      <c r="AR475" t="s">
        <v>758</v>
      </c>
      <c r="AS475" t="s">
        <v>762</v>
      </c>
      <c r="AT475">
        <v>2.5666000000000002</v>
      </c>
      <c r="AU475" t="s">
        <v>763</v>
      </c>
      <c r="AV475">
        <v>0.31859999999999999</v>
      </c>
      <c r="AW475" t="s">
        <v>763</v>
      </c>
      <c r="AX475">
        <v>115.727</v>
      </c>
      <c r="AY475" t="s">
        <v>753</v>
      </c>
      <c r="AZ475" t="s">
        <v>790</v>
      </c>
      <c r="BA475" t="s">
        <v>753</v>
      </c>
      <c r="BB475" t="s">
        <v>753</v>
      </c>
      <c r="BC475" t="s">
        <v>753</v>
      </c>
      <c r="BD475" t="s">
        <v>753</v>
      </c>
    </row>
    <row r="476" spans="1:56" x14ac:dyDescent="0.25">
      <c r="A476" t="s">
        <v>43</v>
      </c>
      <c r="B476">
        <v>136</v>
      </c>
      <c r="C476">
        <v>1</v>
      </c>
      <c r="D476" t="s">
        <v>863</v>
      </c>
      <c r="E476">
        <v>540</v>
      </c>
      <c r="F476">
        <v>45.7</v>
      </c>
      <c r="G476">
        <v>11</v>
      </c>
      <c r="H476">
        <v>2.3199999999999998</v>
      </c>
      <c r="I476">
        <v>4.9000000000000004</v>
      </c>
      <c r="J476" t="s">
        <v>760</v>
      </c>
      <c r="K476" t="s">
        <v>760</v>
      </c>
      <c r="L476" t="s">
        <v>760</v>
      </c>
      <c r="M476" t="s">
        <v>754</v>
      </c>
      <c r="N476" t="s">
        <v>760</v>
      </c>
      <c r="O476" t="s">
        <v>2352</v>
      </c>
      <c r="P476" t="s">
        <v>860</v>
      </c>
      <c r="Q476">
        <v>0</v>
      </c>
      <c r="R476" t="s">
        <v>860</v>
      </c>
      <c r="S476">
        <v>0</v>
      </c>
      <c r="T476" t="s">
        <v>860</v>
      </c>
      <c r="U476">
        <v>0</v>
      </c>
      <c r="V476" t="s">
        <v>760</v>
      </c>
      <c r="W476" t="s">
        <v>760</v>
      </c>
      <c r="X476">
        <v>0</v>
      </c>
      <c r="Y476" t="s">
        <v>860</v>
      </c>
      <c r="Z476">
        <v>0</v>
      </c>
      <c r="AA476" t="s">
        <v>860</v>
      </c>
      <c r="AB476">
        <v>0</v>
      </c>
      <c r="AC476">
        <v>2.9941</v>
      </c>
      <c r="AD476">
        <v>34.9803</v>
      </c>
      <c r="AE476">
        <v>0.98380000000000001</v>
      </c>
      <c r="AF476">
        <v>1150</v>
      </c>
      <c r="AG476">
        <v>0</v>
      </c>
      <c r="AH476">
        <v>0</v>
      </c>
      <c r="AI476">
        <v>0</v>
      </c>
      <c r="AJ476" t="s">
        <v>896</v>
      </c>
      <c r="AK476">
        <v>4100114</v>
      </c>
      <c r="AL476">
        <v>41000601</v>
      </c>
      <c r="AM476">
        <v>41000600</v>
      </c>
      <c r="AN476">
        <v>546662</v>
      </c>
      <c r="AO476">
        <v>6098395</v>
      </c>
      <c r="AP476">
        <v>546662</v>
      </c>
      <c r="AQ476">
        <v>6089395</v>
      </c>
      <c r="AR476" t="s">
        <v>758</v>
      </c>
      <c r="AS476" t="s">
        <v>755</v>
      </c>
      <c r="AT476">
        <v>2.4765999999999999</v>
      </c>
      <c r="AU476" t="s">
        <v>763</v>
      </c>
      <c r="AV476">
        <v>0.56069999999999998</v>
      </c>
      <c r="AW476" t="s">
        <v>763</v>
      </c>
      <c r="AX476">
        <v>109.57040000000001</v>
      </c>
      <c r="AY476" t="s">
        <v>753</v>
      </c>
      <c r="AZ476" t="s">
        <v>790</v>
      </c>
      <c r="BA476" t="s">
        <v>762</v>
      </c>
      <c r="BB476" t="s">
        <v>762</v>
      </c>
      <c r="BC476" t="s">
        <v>753</v>
      </c>
      <c r="BD476" t="s">
        <v>753</v>
      </c>
    </row>
    <row r="477" spans="1:56" x14ac:dyDescent="0.25">
      <c r="A477" t="s">
        <v>132</v>
      </c>
      <c r="B477">
        <v>330</v>
      </c>
      <c r="C477">
        <v>1</v>
      </c>
      <c r="D477" t="s">
        <v>998</v>
      </c>
      <c r="E477">
        <v>779</v>
      </c>
      <c r="F477">
        <v>17.100000000000001</v>
      </c>
      <c r="G477">
        <v>9</v>
      </c>
      <c r="H477">
        <v>0.53</v>
      </c>
      <c r="I477">
        <v>1.25</v>
      </c>
      <c r="J477" t="s">
        <v>753</v>
      </c>
      <c r="K477" t="s">
        <v>762</v>
      </c>
      <c r="L477" t="s">
        <v>762</v>
      </c>
      <c r="M477" t="s">
        <v>738</v>
      </c>
      <c r="N477" t="s">
        <v>762</v>
      </c>
      <c r="O477" t="s">
        <v>762</v>
      </c>
      <c r="P477" t="s">
        <v>753</v>
      </c>
      <c r="Q477" t="s">
        <v>755</v>
      </c>
      <c r="R477" t="s">
        <v>753</v>
      </c>
      <c r="S477" t="s">
        <v>753</v>
      </c>
      <c r="T477" t="s">
        <v>753</v>
      </c>
      <c r="U477" t="s">
        <v>762</v>
      </c>
      <c r="V477" t="s">
        <v>753</v>
      </c>
      <c r="W477" t="s">
        <v>762</v>
      </c>
      <c r="X477">
        <v>0</v>
      </c>
      <c r="Y477" t="s">
        <v>753</v>
      </c>
      <c r="Z477" t="s">
        <v>762</v>
      </c>
      <c r="AA477" t="s">
        <v>753</v>
      </c>
      <c r="AB477" t="s">
        <v>764</v>
      </c>
      <c r="AC477">
        <v>2.5285000000000002</v>
      </c>
      <c r="AD477">
        <v>35.352000000000004</v>
      </c>
      <c r="AE477">
        <v>0.3543</v>
      </c>
      <c r="AF477">
        <v>3150</v>
      </c>
      <c r="AG477">
        <v>0</v>
      </c>
      <c r="AH477">
        <v>0</v>
      </c>
      <c r="AI477">
        <v>0</v>
      </c>
      <c r="AJ477" t="s">
        <v>1100</v>
      </c>
      <c r="AK477">
        <v>1600043</v>
      </c>
      <c r="AL477">
        <v>16000328</v>
      </c>
      <c r="AM477">
        <v>16000104</v>
      </c>
      <c r="AN477">
        <v>488309</v>
      </c>
      <c r="AO477">
        <v>6281033</v>
      </c>
      <c r="AP477">
        <v>488309</v>
      </c>
      <c r="AQ477">
        <v>6281033</v>
      </c>
      <c r="AR477" t="s">
        <v>758</v>
      </c>
      <c r="AS477" t="s">
        <v>753</v>
      </c>
      <c r="AT477">
        <v>1.1044</v>
      </c>
      <c r="AU477" t="s">
        <v>753</v>
      </c>
      <c r="AV477">
        <v>0.1178</v>
      </c>
      <c r="AW477" t="s">
        <v>763</v>
      </c>
      <c r="AX477">
        <v>99.118849999999995</v>
      </c>
      <c r="AY477" t="s">
        <v>753</v>
      </c>
      <c r="AZ477" t="s">
        <v>764</v>
      </c>
      <c r="BA477" t="s">
        <v>753</v>
      </c>
      <c r="BB477" t="s">
        <v>753</v>
      </c>
      <c r="BC477" t="s">
        <v>753</v>
      </c>
      <c r="BD477" t="s">
        <v>753</v>
      </c>
    </row>
    <row r="478" spans="1:56" x14ac:dyDescent="0.25">
      <c r="A478" t="s">
        <v>1757</v>
      </c>
      <c r="B478">
        <v>1108</v>
      </c>
      <c r="C478">
        <v>1</v>
      </c>
      <c r="D478" t="s">
        <v>752</v>
      </c>
      <c r="E478">
        <v>787</v>
      </c>
      <c r="F478">
        <v>2.2999999999999998</v>
      </c>
      <c r="G478">
        <v>5</v>
      </c>
      <c r="H478">
        <v>0.7</v>
      </c>
      <c r="I478">
        <v>1.4</v>
      </c>
      <c r="J478" t="s">
        <v>753</v>
      </c>
      <c r="K478" t="s">
        <v>1477</v>
      </c>
      <c r="L478" t="s">
        <v>1477</v>
      </c>
      <c r="M478">
        <v>0</v>
      </c>
      <c r="N478">
        <v>0</v>
      </c>
      <c r="O478" t="s">
        <v>2352</v>
      </c>
      <c r="P478" t="s">
        <v>753</v>
      </c>
      <c r="Q478">
        <v>0</v>
      </c>
      <c r="R478" t="s">
        <v>753</v>
      </c>
      <c r="S478">
        <v>0</v>
      </c>
      <c r="T478" t="s">
        <v>753</v>
      </c>
      <c r="U478">
        <v>0</v>
      </c>
      <c r="V478" t="s">
        <v>753</v>
      </c>
      <c r="W478">
        <v>0</v>
      </c>
      <c r="X478">
        <v>0</v>
      </c>
      <c r="Y478" t="s">
        <v>753</v>
      </c>
      <c r="Z478">
        <v>0</v>
      </c>
      <c r="AA478" t="s">
        <v>753</v>
      </c>
      <c r="AB478">
        <v>0</v>
      </c>
      <c r="AC478">
        <v>8.1000000000000003E-2</v>
      </c>
      <c r="AD478">
        <v>599</v>
      </c>
      <c r="AE478">
        <v>0</v>
      </c>
      <c r="AF478">
        <v>3130</v>
      </c>
      <c r="AG478">
        <v>43</v>
      </c>
      <c r="AH478">
        <v>184</v>
      </c>
      <c r="AI478">
        <v>119</v>
      </c>
      <c r="AJ478" t="s">
        <v>1758</v>
      </c>
      <c r="AK478">
        <v>100142</v>
      </c>
      <c r="AL478">
        <v>1000469</v>
      </c>
      <c r="AM478">
        <v>1000468</v>
      </c>
      <c r="AN478">
        <v>455707</v>
      </c>
      <c r="AO478">
        <v>6300235</v>
      </c>
      <c r="AP478">
        <v>99</v>
      </c>
      <c r="AQ478">
        <v>99</v>
      </c>
      <c r="AR478" t="s">
        <v>1744</v>
      </c>
      <c r="AS478">
        <v>0</v>
      </c>
      <c r="AT478" t="s">
        <v>1477</v>
      </c>
      <c r="AU478">
        <v>0</v>
      </c>
      <c r="AV478" t="s">
        <v>1477</v>
      </c>
      <c r="AW478">
        <v>0</v>
      </c>
      <c r="AX478" t="s">
        <v>1477</v>
      </c>
      <c r="AY478">
        <v>0</v>
      </c>
      <c r="AZ478">
        <v>0</v>
      </c>
      <c r="BA478" t="s">
        <v>753</v>
      </c>
      <c r="BB478" t="s">
        <v>753</v>
      </c>
      <c r="BC478" t="s">
        <v>753</v>
      </c>
      <c r="BD478" t="s">
        <v>753</v>
      </c>
    </row>
    <row r="479" spans="1:56" x14ac:dyDescent="0.25">
      <c r="A479" t="s">
        <v>421</v>
      </c>
      <c r="B479">
        <v>869</v>
      </c>
      <c r="C479">
        <v>2</v>
      </c>
      <c r="D479" t="s">
        <v>1541</v>
      </c>
      <c r="E479">
        <v>329</v>
      </c>
      <c r="F479">
        <v>8</v>
      </c>
      <c r="G479">
        <v>9</v>
      </c>
      <c r="H479">
        <v>0.56999999999999995</v>
      </c>
      <c r="I479">
        <v>1.7</v>
      </c>
      <c r="J479" t="s">
        <v>753</v>
      </c>
      <c r="K479" t="s">
        <v>787</v>
      </c>
      <c r="L479" t="s">
        <v>787</v>
      </c>
      <c r="M479" t="s">
        <v>738</v>
      </c>
      <c r="N479" t="s">
        <v>787</v>
      </c>
      <c r="O479" t="s">
        <v>2352</v>
      </c>
      <c r="P479" t="s">
        <v>753</v>
      </c>
      <c r="Q479" t="s">
        <v>787</v>
      </c>
      <c r="R479" t="s">
        <v>753</v>
      </c>
      <c r="S479" t="s">
        <v>787</v>
      </c>
      <c r="T479" t="s">
        <v>753</v>
      </c>
      <c r="U479">
        <v>0</v>
      </c>
      <c r="V479" t="s">
        <v>753</v>
      </c>
      <c r="W479" t="s">
        <v>787</v>
      </c>
      <c r="X479">
        <v>0</v>
      </c>
      <c r="Y479" t="s">
        <v>753</v>
      </c>
      <c r="Z479" t="s">
        <v>760</v>
      </c>
      <c r="AA479" t="s">
        <v>753</v>
      </c>
      <c r="AB479" t="s">
        <v>764</v>
      </c>
      <c r="AC479">
        <v>2.3572000000000002</v>
      </c>
      <c r="AD479">
        <v>46.276299999999999</v>
      </c>
      <c r="AE479" t="s">
        <v>1477</v>
      </c>
      <c r="AF479">
        <v>3150</v>
      </c>
      <c r="AG479">
        <v>146</v>
      </c>
      <c r="AH479">
        <v>129</v>
      </c>
      <c r="AI479">
        <v>0</v>
      </c>
      <c r="AJ479" t="s">
        <v>1630</v>
      </c>
      <c r="AK479">
        <v>5700063</v>
      </c>
      <c r="AL479">
        <v>57000223</v>
      </c>
      <c r="AM479">
        <v>57000116</v>
      </c>
      <c r="AN479">
        <v>681219</v>
      </c>
      <c r="AO479">
        <v>6158294</v>
      </c>
      <c r="AP479">
        <v>681219</v>
      </c>
      <c r="AQ479">
        <v>6158294</v>
      </c>
      <c r="AR479" t="s">
        <v>758</v>
      </c>
      <c r="AS479" t="s">
        <v>762</v>
      </c>
      <c r="AT479">
        <v>3.6970000000000001</v>
      </c>
      <c r="AU479" t="s">
        <v>763</v>
      </c>
      <c r="AV479">
        <v>0.19969999999999999</v>
      </c>
      <c r="AW479" t="s">
        <v>763</v>
      </c>
      <c r="AX479">
        <v>129.99879999999999</v>
      </c>
      <c r="AY479" t="s">
        <v>753</v>
      </c>
      <c r="AZ479" t="s">
        <v>764</v>
      </c>
      <c r="BA479" t="s">
        <v>753</v>
      </c>
      <c r="BB479" t="s">
        <v>753</v>
      </c>
      <c r="BC479" t="s">
        <v>753</v>
      </c>
      <c r="BD479" t="s">
        <v>753</v>
      </c>
    </row>
    <row r="480" spans="1:56" x14ac:dyDescent="0.25">
      <c r="A480" t="s">
        <v>1944</v>
      </c>
      <c r="B480">
        <v>2506</v>
      </c>
      <c r="C480">
        <v>2</v>
      </c>
      <c r="D480" t="s">
        <v>1541</v>
      </c>
      <c r="E480">
        <v>330</v>
      </c>
      <c r="F480">
        <v>8.1</v>
      </c>
      <c r="G480">
        <v>17</v>
      </c>
      <c r="H480" t="s">
        <v>1477</v>
      </c>
      <c r="I480" t="s">
        <v>1477</v>
      </c>
      <c r="J480" t="s">
        <v>753</v>
      </c>
      <c r="K480" t="s">
        <v>1477</v>
      </c>
      <c r="L480" t="s">
        <v>1477</v>
      </c>
      <c r="M480">
        <v>0</v>
      </c>
      <c r="N480">
        <v>0</v>
      </c>
      <c r="O480" t="s">
        <v>2352</v>
      </c>
      <c r="P480" t="s">
        <v>753</v>
      </c>
      <c r="Q480">
        <v>0</v>
      </c>
      <c r="R480" t="s">
        <v>753</v>
      </c>
      <c r="S480">
        <v>0</v>
      </c>
      <c r="T480" t="s">
        <v>753</v>
      </c>
      <c r="U480">
        <v>0</v>
      </c>
      <c r="V480" t="s">
        <v>753</v>
      </c>
      <c r="W480">
        <v>0</v>
      </c>
      <c r="X480">
        <v>0</v>
      </c>
      <c r="Y480" t="s">
        <v>753</v>
      </c>
      <c r="Z480">
        <v>0</v>
      </c>
      <c r="AA480" t="s">
        <v>753</v>
      </c>
      <c r="AB480">
        <v>0</v>
      </c>
      <c r="AC480" t="s">
        <v>1477</v>
      </c>
      <c r="AD480" t="s">
        <v>1477</v>
      </c>
      <c r="AE480" t="s">
        <v>1477</v>
      </c>
      <c r="AF480">
        <v>0</v>
      </c>
      <c r="AG480">
        <v>162</v>
      </c>
      <c r="AH480">
        <v>143</v>
      </c>
      <c r="AI480">
        <v>96</v>
      </c>
      <c r="AJ480" t="s">
        <v>1138</v>
      </c>
      <c r="AK480" t="s">
        <v>1138</v>
      </c>
      <c r="AL480" t="s">
        <v>1138</v>
      </c>
      <c r="AM480" t="s">
        <v>1138</v>
      </c>
      <c r="AN480">
        <v>99</v>
      </c>
      <c r="AO480">
        <v>99</v>
      </c>
      <c r="AP480">
        <v>99</v>
      </c>
      <c r="AQ480">
        <v>99</v>
      </c>
      <c r="AR480" t="s">
        <v>1744</v>
      </c>
      <c r="AS480">
        <v>0</v>
      </c>
      <c r="AT480" t="s">
        <v>1477</v>
      </c>
      <c r="AU480">
        <v>0</v>
      </c>
      <c r="AV480" t="s">
        <v>1477</v>
      </c>
      <c r="AW480">
        <v>0</v>
      </c>
      <c r="AX480" t="s">
        <v>1477</v>
      </c>
      <c r="AY480">
        <v>0</v>
      </c>
      <c r="AZ480">
        <v>0</v>
      </c>
      <c r="BA480" t="s">
        <v>753</v>
      </c>
      <c r="BB480" t="s">
        <v>753</v>
      </c>
      <c r="BC480" t="s">
        <v>753</v>
      </c>
      <c r="BD480" t="s">
        <v>753</v>
      </c>
    </row>
    <row r="481" spans="1:56" x14ac:dyDescent="0.25">
      <c r="A481" t="s">
        <v>213</v>
      </c>
      <c r="B481">
        <v>421</v>
      </c>
      <c r="C481">
        <v>1</v>
      </c>
      <c r="D481" t="s">
        <v>1204</v>
      </c>
      <c r="E481">
        <v>840</v>
      </c>
      <c r="F481">
        <v>3.4</v>
      </c>
      <c r="G481">
        <v>5</v>
      </c>
      <c r="H481">
        <v>1.5</v>
      </c>
      <c r="I481">
        <v>4.9000000000000004</v>
      </c>
      <c r="J481" t="s">
        <v>753</v>
      </c>
      <c r="K481" t="s">
        <v>1477</v>
      </c>
      <c r="L481" t="s">
        <v>1477</v>
      </c>
      <c r="M481">
        <v>0</v>
      </c>
      <c r="N481">
        <v>0</v>
      </c>
      <c r="O481" t="s">
        <v>2352</v>
      </c>
      <c r="P481" t="s">
        <v>753</v>
      </c>
      <c r="Q481">
        <v>0</v>
      </c>
      <c r="R481" t="s">
        <v>753</v>
      </c>
      <c r="S481">
        <v>0</v>
      </c>
      <c r="T481" t="s">
        <v>753</v>
      </c>
      <c r="U481">
        <v>0</v>
      </c>
      <c r="V481" t="s">
        <v>753</v>
      </c>
      <c r="W481">
        <v>0</v>
      </c>
      <c r="X481">
        <v>0</v>
      </c>
      <c r="Y481" t="s">
        <v>753</v>
      </c>
      <c r="Z481">
        <v>0</v>
      </c>
      <c r="AA481" t="s">
        <v>753</v>
      </c>
      <c r="AB481">
        <v>0</v>
      </c>
      <c r="AC481">
        <v>7.2500000000000004E-3</v>
      </c>
      <c r="AD481">
        <v>497.95530000000002</v>
      </c>
      <c r="AE481" t="s">
        <v>1477</v>
      </c>
      <c r="AF481">
        <v>3160</v>
      </c>
      <c r="AG481">
        <v>18</v>
      </c>
      <c r="AH481">
        <v>20</v>
      </c>
      <c r="AI481">
        <v>4</v>
      </c>
      <c r="AJ481" t="s">
        <v>1212</v>
      </c>
      <c r="AK481">
        <v>1400010</v>
      </c>
      <c r="AL481">
        <v>14000338</v>
      </c>
      <c r="AM481">
        <v>14000029</v>
      </c>
      <c r="AN481">
        <v>554098</v>
      </c>
      <c r="AO481">
        <v>6296293</v>
      </c>
      <c r="AP481">
        <v>554098</v>
      </c>
      <c r="AQ481">
        <v>6296293</v>
      </c>
      <c r="AR481" t="s">
        <v>758</v>
      </c>
      <c r="AS481">
        <v>0</v>
      </c>
      <c r="AT481" t="s">
        <v>1477</v>
      </c>
      <c r="AU481">
        <v>0</v>
      </c>
      <c r="AV481" t="s">
        <v>1477</v>
      </c>
      <c r="AW481">
        <v>0</v>
      </c>
      <c r="AX481" t="s">
        <v>1477</v>
      </c>
      <c r="AY481">
        <v>0</v>
      </c>
      <c r="AZ481">
        <v>0</v>
      </c>
      <c r="BA481" t="s">
        <v>753</v>
      </c>
      <c r="BB481" t="s">
        <v>753</v>
      </c>
      <c r="BC481" t="s">
        <v>753</v>
      </c>
      <c r="BD481" t="s">
        <v>753</v>
      </c>
    </row>
    <row r="482" spans="1:56" x14ac:dyDescent="0.25">
      <c r="A482" t="s">
        <v>213</v>
      </c>
      <c r="B482">
        <v>495</v>
      </c>
      <c r="C482">
        <v>1</v>
      </c>
      <c r="D482" t="s">
        <v>975</v>
      </c>
      <c r="E482">
        <v>746</v>
      </c>
      <c r="F482">
        <v>1654.1</v>
      </c>
      <c r="G482">
        <v>10</v>
      </c>
      <c r="H482">
        <v>8.6300000000000008</v>
      </c>
      <c r="I482">
        <v>22.2</v>
      </c>
      <c r="J482" t="s">
        <v>753</v>
      </c>
      <c r="K482" t="s">
        <v>762</v>
      </c>
      <c r="L482" t="s">
        <v>762</v>
      </c>
      <c r="M482" t="s">
        <v>738</v>
      </c>
      <c r="N482" t="s">
        <v>755</v>
      </c>
      <c r="O482" t="s">
        <v>2352</v>
      </c>
      <c r="P482" t="s">
        <v>753</v>
      </c>
      <c r="Q482" t="s">
        <v>755</v>
      </c>
      <c r="R482" t="s">
        <v>753</v>
      </c>
      <c r="S482" t="s">
        <v>755</v>
      </c>
      <c r="T482" t="s">
        <v>753</v>
      </c>
      <c r="U482">
        <v>0</v>
      </c>
      <c r="V482" t="s">
        <v>753</v>
      </c>
      <c r="W482" t="s">
        <v>755</v>
      </c>
      <c r="X482">
        <v>0</v>
      </c>
      <c r="Y482" t="s">
        <v>753</v>
      </c>
      <c r="Z482">
        <v>0</v>
      </c>
      <c r="AA482" t="s">
        <v>753</v>
      </c>
      <c r="AB482">
        <v>0</v>
      </c>
      <c r="AC482">
        <v>2.0842000000000001</v>
      </c>
      <c r="AD482">
        <v>12.779</v>
      </c>
      <c r="AE482" t="s">
        <v>1477</v>
      </c>
      <c r="AF482">
        <v>0</v>
      </c>
      <c r="AG482">
        <v>52</v>
      </c>
      <c r="AH482">
        <v>48</v>
      </c>
      <c r="AI482">
        <v>35</v>
      </c>
      <c r="AJ482" t="s">
        <v>1294</v>
      </c>
      <c r="AK482">
        <v>2100267</v>
      </c>
      <c r="AL482">
        <v>21001385</v>
      </c>
      <c r="AM482">
        <v>21000365</v>
      </c>
      <c r="AN482">
        <v>549550</v>
      </c>
      <c r="AO482">
        <v>6210472</v>
      </c>
      <c r="AP482">
        <v>548919</v>
      </c>
      <c r="AQ482">
        <v>6210793</v>
      </c>
      <c r="AR482" t="s">
        <v>758</v>
      </c>
      <c r="AS482" t="s">
        <v>755</v>
      </c>
      <c r="AT482">
        <v>0.86550000000000005</v>
      </c>
      <c r="AU482" t="s">
        <v>763</v>
      </c>
      <c r="AV482">
        <v>4.2200000000000001E-2</v>
      </c>
      <c r="AW482" t="s">
        <v>763</v>
      </c>
      <c r="AX482">
        <v>95.488699999999994</v>
      </c>
      <c r="AY482" t="s">
        <v>753</v>
      </c>
      <c r="AZ482" t="s">
        <v>790</v>
      </c>
      <c r="BA482" t="s">
        <v>753</v>
      </c>
      <c r="BB482" t="s">
        <v>753</v>
      </c>
      <c r="BC482" t="s">
        <v>753</v>
      </c>
      <c r="BD482" t="s">
        <v>753</v>
      </c>
    </row>
    <row r="483" spans="1:56" x14ac:dyDescent="0.25">
      <c r="A483" t="s">
        <v>1971</v>
      </c>
      <c r="B483">
        <v>3006</v>
      </c>
      <c r="C483">
        <v>1</v>
      </c>
      <c r="D483" t="s">
        <v>1217</v>
      </c>
      <c r="E483">
        <v>657</v>
      </c>
      <c r="F483">
        <v>5.0999999999999996</v>
      </c>
      <c r="G483">
        <v>10</v>
      </c>
      <c r="H483">
        <v>3.56</v>
      </c>
      <c r="I483">
        <v>6.1</v>
      </c>
      <c r="J483" t="s">
        <v>753</v>
      </c>
      <c r="K483" t="s">
        <v>762</v>
      </c>
      <c r="L483" t="s">
        <v>762</v>
      </c>
      <c r="M483" t="s">
        <v>738</v>
      </c>
      <c r="N483" t="s">
        <v>762</v>
      </c>
      <c r="O483" t="s">
        <v>2352</v>
      </c>
      <c r="P483" t="s">
        <v>753</v>
      </c>
      <c r="Q483" t="s">
        <v>755</v>
      </c>
      <c r="R483" t="s">
        <v>753</v>
      </c>
      <c r="S483" t="s">
        <v>755</v>
      </c>
      <c r="T483" t="s">
        <v>753</v>
      </c>
      <c r="U483">
        <v>0</v>
      </c>
      <c r="V483" t="s">
        <v>753</v>
      </c>
      <c r="W483" t="s">
        <v>762</v>
      </c>
      <c r="X483">
        <v>0</v>
      </c>
      <c r="Y483" t="s">
        <v>753</v>
      </c>
      <c r="Z483">
        <v>0</v>
      </c>
      <c r="AA483" t="s">
        <v>753</v>
      </c>
      <c r="AB483">
        <v>0</v>
      </c>
      <c r="AC483">
        <v>0.7923</v>
      </c>
      <c r="AD483">
        <v>21.776299999999999</v>
      </c>
      <c r="AE483">
        <v>0.1</v>
      </c>
      <c r="AF483">
        <v>0</v>
      </c>
      <c r="AG483">
        <v>0</v>
      </c>
      <c r="AH483">
        <v>0</v>
      </c>
      <c r="AI483">
        <v>0</v>
      </c>
      <c r="AJ483" t="s">
        <v>1972</v>
      </c>
      <c r="AK483">
        <v>2200234</v>
      </c>
      <c r="AL483">
        <v>22001594</v>
      </c>
      <c r="AM483">
        <v>22001593</v>
      </c>
      <c r="AN483">
        <v>499911</v>
      </c>
      <c r="AO483">
        <v>6224991</v>
      </c>
      <c r="AP483">
        <v>499911</v>
      </c>
      <c r="AQ483">
        <v>6224991</v>
      </c>
      <c r="AR483" t="s">
        <v>758</v>
      </c>
      <c r="AS483" t="s">
        <v>755</v>
      </c>
      <c r="AT483">
        <v>0.62239999999999995</v>
      </c>
      <c r="AU483" t="s">
        <v>753</v>
      </c>
      <c r="AV483">
        <v>3.2599999999999997E-2</v>
      </c>
      <c r="AW483" t="s">
        <v>753</v>
      </c>
      <c r="AX483">
        <v>104.59739999999999</v>
      </c>
      <c r="AY483" t="s">
        <v>753</v>
      </c>
      <c r="AZ483">
        <v>0</v>
      </c>
      <c r="BA483" t="s">
        <v>753</v>
      </c>
      <c r="BB483" t="s">
        <v>753</v>
      </c>
      <c r="BC483" t="s">
        <v>753</v>
      </c>
      <c r="BD483" t="s">
        <v>753</v>
      </c>
    </row>
    <row r="484" spans="1:56" x14ac:dyDescent="0.25">
      <c r="A484" t="s">
        <v>133</v>
      </c>
      <c r="B484">
        <v>331</v>
      </c>
      <c r="C484">
        <v>1</v>
      </c>
      <c r="D484" t="s">
        <v>998</v>
      </c>
      <c r="E484">
        <v>791</v>
      </c>
      <c r="F484">
        <v>6.9</v>
      </c>
      <c r="G484">
        <v>9</v>
      </c>
      <c r="H484">
        <v>2.58</v>
      </c>
      <c r="I484">
        <v>5.3</v>
      </c>
      <c r="J484" t="s">
        <v>753</v>
      </c>
      <c r="K484" t="s">
        <v>762</v>
      </c>
      <c r="L484" t="s">
        <v>762</v>
      </c>
      <c r="M484" t="s">
        <v>738</v>
      </c>
      <c r="N484" t="s">
        <v>753</v>
      </c>
      <c r="O484" t="s">
        <v>762</v>
      </c>
      <c r="P484" t="s">
        <v>753</v>
      </c>
      <c r="Q484" t="s">
        <v>762</v>
      </c>
      <c r="R484" t="s">
        <v>753</v>
      </c>
      <c r="S484" t="s">
        <v>762</v>
      </c>
      <c r="T484" t="s">
        <v>753</v>
      </c>
      <c r="U484" t="s">
        <v>753</v>
      </c>
      <c r="V484" t="s">
        <v>753</v>
      </c>
      <c r="W484" t="s">
        <v>753</v>
      </c>
      <c r="X484">
        <v>0</v>
      </c>
      <c r="Y484" t="s">
        <v>753</v>
      </c>
      <c r="Z484" t="s">
        <v>762</v>
      </c>
      <c r="AA484" t="s">
        <v>753</v>
      </c>
      <c r="AB484">
        <v>0</v>
      </c>
      <c r="AC484">
        <v>1.2042999999999999</v>
      </c>
      <c r="AD484">
        <v>16.2849</v>
      </c>
      <c r="AE484">
        <v>0.1</v>
      </c>
      <c r="AF484">
        <v>3100</v>
      </c>
      <c r="AG484">
        <v>0</v>
      </c>
      <c r="AH484">
        <v>0</v>
      </c>
      <c r="AI484">
        <v>0</v>
      </c>
      <c r="AJ484" t="s">
        <v>1101</v>
      </c>
      <c r="AK484">
        <v>1900012</v>
      </c>
      <c r="AL484">
        <v>19000101</v>
      </c>
      <c r="AM484">
        <v>19000018</v>
      </c>
      <c r="AN484">
        <v>513946</v>
      </c>
      <c r="AO484">
        <v>6253458</v>
      </c>
      <c r="AP484">
        <v>513946</v>
      </c>
      <c r="AQ484">
        <v>6253458</v>
      </c>
      <c r="AR484" t="s">
        <v>758</v>
      </c>
      <c r="AS484" t="s">
        <v>755</v>
      </c>
      <c r="AT484">
        <v>0.69779999999999998</v>
      </c>
      <c r="AU484" t="s">
        <v>755</v>
      </c>
      <c r="AV484">
        <v>6.54E-2</v>
      </c>
      <c r="AW484" t="s">
        <v>753</v>
      </c>
      <c r="AX484">
        <v>94.477999999999994</v>
      </c>
      <c r="AY484" t="s">
        <v>753</v>
      </c>
      <c r="AZ484">
        <v>0</v>
      </c>
      <c r="BA484" t="s">
        <v>753</v>
      </c>
      <c r="BB484" t="s">
        <v>753</v>
      </c>
      <c r="BC484" t="s">
        <v>753</v>
      </c>
      <c r="BD484" t="s">
        <v>753</v>
      </c>
    </row>
    <row r="485" spans="1:56" x14ac:dyDescent="0.25">
      <c r="A485" t="s">
        <v>1893</v>
      </c>
      <c r="B485">
        <v>2101</v>
      </c>
      <c r="C485">
        <v>2</v>
      </c>
      <c r="D485" t="s">
        <v>1467</v>
      </c>
      <c r="E485">
        <v>326</v>
      </c>
      <c r="F485">
        <v>1.9</v>
      </c>
      <c r="G485">
        <v>11</v>
      </c>
      <c r="H485">
        <v>0.3</v>
      </c>
      <c r="I485" t="s">
        <v>1477</v>
      </c>
      <c r="J485" t="s">
        <v>753</v>
      </c>
      <c r="K485" t="s">
        <v>753</v>
      </c>
      <c r="L485" t="s">
        <v>753</v>
      </c>
      <c r="M485" t="s">
        <v>754</v>
      </c>
      <c r="N485" t="s">
        <v>755</v>
      </c>
      <c r="O485" t="s">
        <v>2352</v>
      </c>
      <c r="P485" t="s">
        <v>753</v>
      </c>
      <c r="Q485">
        <v>0</v>
      </c>
      <c r="R485" t="s">
        <v>753</v>
      </c>
      <c r="S485">
        <v>0</v>
      </c>
      <c r="T485" t="s">
        <v>753</v>
      </c>
      <c r="U485">
        <v>0</v>
      </c>
      <c r="V485" t="s">
        <v>753</v>
      </c>
      <c r="W485" t="s">
        <v>755</v>
      </c>
      <c r="X485">
        <v>0</v>
      </c>
      <c r="Y485" t="s">
        <v>753</v>
      </c>
      <c r="Z485">
        <v>0</v>
      </c>
      <c r="AA485" t="s">
        <v>753</v>
      </c>
      <c r="AB485">
        <v>0</v>
      </c>
      <c r="AC485">
        <v>3.0888</v>
      </c>
      <c r="AD485">
        <v>36.868400000000001</v>
      </c>
      <c r="AE485">
        <v>24.130299999999998</v>
      </c>
      <c r="AF485">
        <v>1150</v>
      </c>
      <c r="AG485">
        <v>154</v>
      </c>
      <c r="AH485">
        <v>135</v>
      </c>
      <c r="AI485">
        <v>94</v>
      </c>
      <c r="AJ485" t="s">
        <v>1894</v>
      </c>
      <c r="AK485">
        <v>5100150</v>
      </c>
      <c r="AL485">
        <v>51000549</v>
      </c>
      <c r="AM485">
        <v>51000548</v>
      </c>
      <c r="AN485">
        <v>633622</v>
      </c>
      <c r="AO485">
        <v>6180482</v>
      </c>
      <c r="AP485">
        <v>99</v>
      </c>
      <c r="AQ485">
        <v>99</v>
      </c>
      <c r="AR485" t="s">
        <v>1744</v>
      </c>
      <c r="AS485">
        <v>0</v>
      </c>
      <c r="AT485">
        <v>1.4019999999999999</v>
      </c>
      <c r="AU485" t="s">
        <v>763</v>
      </c>
      <c r="AV485">
        <v>5.8900000000000001E-2</v>
      </c>
      <c r="AW485" t="s">
        <v>753</v>
      </c>
      <c r="AX485">
        <v>115.6118</v>
      </c>
      <c r="AY485" t="s">
        <v>753</v>
      </c>
      <c r="AZ485">
        <v>0</v>
      </c>
      <c r="BA485" t="s">
        <v>753</v>
      </c>
      <c r="BB485" t="s">
        <v>753</v>
      </c>
      <c r="BC485" t="s">
        <v>753</v>
      </c>
      <c r="BD485" t="s">
        <v>753</v>
      </c>
    </row>
    <row r="486" spans="1:56" x14ac:dyDescent="0.25">
      <c r="A486" t="s">
        <v>21</v>
      </c>
      <c r="B486">
        <v>65</v>
      </c>
      <c r="C486">
        <v>1</v>
      </c>
      <c r="D486" t="s">
        <v>801</v>
      </c>
      <c r="E486">
        <v>561</v>
      </c>
      <c r="F486">
        <v>21.3</v>
      </c>
      <c r="G486">
        <v>9</v>
      </c>
      <c r="H486">
        <v>0.81</v>
      </c>
      <c r="I486">
        <v>1.7</v>
      </c>
      <c r="J486" t="s">
        <v>753</v>
      </c>
      <c r="K486" t="s">
        <v>760</v>
      </c>
      <c r="L486" t="s">
        <v>760</v>
      </c>
      <c r="M486" t="s">
        <v>738</v>
      </c>
      <c r="N486" t="s">
        <v>753</v>
      </c>
      <c r="O486" t="s">
        <v>2352</v>
      </c>
      <c r="P486" t="s">
        <v>753</v>
      </c>
      <c r="Q486" t="s">
        <v>760</v>
      </c>
      <c r="R486" t="s">
        <v>753</v>
      </c>
      <c r="S486" t="s">
        <v>760</v>
      </c>
      <c r="T486" t="s">
        <v>753</v>
      </c>
      <c r="U486">
        <v>0</v>
      </c>
      <c r="V486" t="s">
        <v>753</v>
      </c>
      <c r="W486" t="s">
        <v>753</v>
      </c>
      <c r="X486">
        <v>0</v>
      </c>
      <c r="Y486" t="s">
        <v>753</v>
      </c>
      <c r="Z486" t="s">
        <v>760</v>
      </c>
      <c r="AA486" t="s">
        <v>753</v>
      </c>
      <c r="AB486" t="s">
        <v>764</v>
      </c>
      <c r="AC486">
        <v>1.4656</v>
      </c>
      <c r="AD486">
        <v>49.629149999999996</v>
      </c>
      <c r="AE486" t="s">
        <v>1477</v>
      </c>
      <c r="AF486">
        <v>3150</v>
      </c>
      <c r="AG486">
        <v>0</v>
      </c>
      <c r="AH486">
        <v>0</v>
      </c>
      <c r="AI486">
        <v>0</v>
      </c>
      <c r="AJ486" t="s">
        <v>837</v>
      </c>
      <c r="AK486">
        <v>3500001</v>
      </c>
      <c r="AL486">
        <v>35000240</v>
      </c>
      <c r="AM486">
        <v>35000001</v>
      </c>
      <c r="AN486">
        <v>490702</v>
      </c>
      <c r="AO486">
        <v>6128568</v>
      </c>
      <c r="AP486">
        <v>490829</v>
      </c>
      <c r="AQ486">
        <v>6128523</v>
      </c>
      <c r="AR486" t="s">
        <v>758</v>
      </c>
      <c r="AS486" t="s">
        <v>762</v>
      </c>
      <c r="AT486">
        <v>1.4388999999999998</v>
      </c>
      <c r="AU486" t="s">
        <v>763</v>
      </c>
      <c r="AV486">
        <v>0.10685</v>
      </c>
      <c r="AW486" t="s">
        <v>763</v>
      </c>
      <c r="AX486">
        <v>96.67410000000001</v>
      </c>
      <c r="AY486" t="s">
        <v>753</v>
      </c>
      <c r="AZ486" t="s">
        <v>764</v>
      </c>
      <c r="BA486" t="s">
        <v>753</v>
      </c>
      <c r="BB486" t="s">
        <v>753</v>
      </c>
      <c r="BC486" t="s">
        <v>753</v>
      </c>
      <c r="BD486" t="s">
        <v>753</v>
      </c>
    </row>
    <row r="487" spans="1:56" x14ac:dyDescent="0.25">
      <c r="A487" t="s">
        <v>1827</v>
      </c>
      <c r="B487">
        <v>1227</v>
      </c>
      <c r="C487">
        <v>1</v>
      </c>
      <c r="D487" t="s">
        <v>998</v>
      </c>
      <c r="E487">
        <v>671</v>
      </c>
      <c r="F487">
        <v>2.4</v>
      </c>
      <c r="G487">
        <v>9</v>
      </c>
      <c r="H487">
        <v>0.1</v>
      </c>
      <c r="I487">
        <v>0.2</v>
      </c>
      <c r="J487" t="s">
        <v>753</v>
      </c>
      <c r="K487" t="s">
        <v>1477</v>
      </c>
      <c r="L487" t="s">
        <v>1477</v>
      </c>
      <c r="M487">
        <v>0</v>
      </c>
      <c r="N487">
        <v>0</v>
      </c>
      <c r="O487" t="s">
        <v>2352</v>
      </c>
      <c r="P487" t="s">
        <v>753</v>
      </c>
      <c r="Q487">
        <v>0</v>
      </c>
      <c r="R487" t="s">
        <v>753</v>
      </c>
      <c r="S487">
        <v>0</v>
      </c>
      <c r="T487" t="s">
        <v>753</v>
      </c>
      <c r="U487">
        <v>0</v>
      </c>
      <c r="V487" t="s">
        <v>753</v>
      </c>
      <c r="W487">
        <v>0</v>
      </c>
      <c r="X487">
        <v>0</v>
      </c>
      <c r="Y487" t="s">
        <v>753</v>
      </c>
      <c r="Z487">
        <v>0</v>
      </c>
      <c r="AA487" t="s">
        <v>753</v>
      </c>
      <c r="AB487">
        <v>0</v>
      </c>
      <c r="AC487">
        <v>2.8</v>
      </c>
      <c r="AD487">
        <v>37.799999999999997</v>
      </c>
      <c r="AE487" t="s">
        <v>1477</v>
      </c>
      <c r="AF487">
        <v>1150</v>
      </c>
      <c r="AG487">
        <v>28</v>
      </c>
      <c r="AH487">
        <v>28</v>
      </c>
      <c r="AI487">
        <v>27</v>
      </c>
      <c r="AJ487" t="s">
        <v>1828</v>
      </c>
      <c r="AK487">
        <v>900305</v>
      </c>
      <c r="AL487">
        <v>9001094</v>
      </c>
      <c r="AM487">
        <v>9001093</v>
      </c>
      <c r="AN487">
        <v>474334</v>
      </c>
      <c r="AO487">
        <v>6282918</v>
      </c>
      <c r="AP487">
        <v>99</v>
      </c>
      <c r="AQ487">
        <v>99</v>
      </c>
      <c r="AR487" t="s">
        <v>1744</v>
      </c>
      <c r="AS487">
        <v>0</v>
      </c>
      <c r="AT487" t="s">
        <v>1477</v>
      </c>
      <c r="AU487">
        <v>0</v>
      </c>
      <c r="AV487" t="s">
        <v>1477</v>
      </c>
      <c r="AW487">
        <v>0</v>
      </c>
      <c r="AX487" t="s">
        <v>1477</v>
      </c>
      <c r="AY487">
        <v>0</v>
      </c>
      <c r="AZ487">
        <v>0</v>
      </c>
      <c r="BA487" t="s">
        <v>753</v>
      </c>
      <c r="BB487" t="s">
        <v>753</v>
      </c>
      <c r="BC487" t="s">
        <v>753</v>
      </c>
      <c r="BD487" t="s">
        <v>753</v>
      </c>
    </row>
    <row r="488" spans="1:56" x14ac:dyDescent="0.25">
      <c r="A488" t="s">
        <v>1102</v>
      </c>
      <c r="B488">
        <v>332</v>
      </c>
      <c r="C488">
        <v>1</v>
      </c>
      <c r="D488" t="s">
        <v>998</v>
      </c>
      <c r="E488">
        <v>851</v>
      </c>
      <c r="F488">
        <v>12.8</v>
      </c>
      <c r="G488">
        <v>10</v>
      </c>
      <c r="H488">
        <v>5.98</v>
      </c>
      <c r="I488">
        <v>11.1</v>
      </c>
      <c r="J488" t="s">
        <v>753</v>
      </c>
      <c r="K488" t="s">
        <v>753</v>
      </c>
      <c r="L488" t="s">
        <v>753</v>
      </c>
      <c r="M488" t="s">
        <v>754</v>
      </c>
      <c r="N488" t="s">
        <v>755</v>
      </c>
      <c r="O488" t="s">
        <v>753</v>
      </c>
      <c r="P488" t="s">
        <v>753</v>
      </c>
      <c r="Q488" t="s">
        <v>753</v>
      </c>
      <c r="R488" t="s">
        <v>753</v>
      </c>
      <c r="S488" t="s">
        <v>753</v>
      </c>
      <c r="T488" t="s">
        <v>753</v>
      </c>
      <c r="U488" t="s">
        <v>755</v>
      </c>
      <c r="V488" t="s">
        <v>753</v>
      </c>
      <c r="W488" t="s">
        <v>755</v>
      </c>
      <c r="X488">
        <v>0</v>
      </c>
      <c r="Y488" t="s">
        <v>753</v>
      </c>
      <c r="Z488" t="s">
        <v>753</v>
      </c>
      <c r="AA488" t="s">
        <v>753</v>
      </c>
      <c r="AB488">
        <v>0</v>
      </c>
      <c r="AC488">
        <v>2.4098999999999999</v>
      </c>
      <c r="AD488">
        <v>2.5326</v>
      </c>
      <c r="AE488">
        <v>0.2</v>
      </c>
      <c r="AF488">
        <v>3140</v>
      </c>
      <c r="AG488">
        <v>0</v>
      </c>
      <c r="AH488">
        <v>0</v>
      </c>
      <c r="AI488">
        <v>0</v>
      </c>
      <c r="AJ488" t="s">
        <v>1103</v>
      </c>
      <c r="AK488">
        <v>700008</v>
      </c>
      <c r="AL488">
        <v>7000066</v>
      </c>
      <c r="AM488">
        <v>7000010</v>
      </c>
      <c r="AN488">
        <v>553378</v>
      </c>
      <c r="AO488">
        <v>6322437</v>
      </c>
      <c r="AP488">
        <v>553378</v>
      </c>
      <c r="AQ488">
        <v>6322437</v>
      </c>
      <c r="AR488" t="s">
        <v>758</v>
      </c>
      <c r="AS488" t="s">
        <v>755</v>
      </c>
      <c r="AT488">
        <v>2.7233000000000001</v>
      </c>
      <c r="AU488" t="s">
        <v>763</v>
      </c>
      <c r="AV488">
        <v>1.21E-2</v>
      </c>
      <c r="AW488" t="s">
        <v>755</v>
      </c>
      <c r="AX488">
        <v>110.69589999999999</v>
      </c>
      <c r="AY488" t="s">
        <v>753</v>
      </c>
      <c r="AZ488">
        <v>0</v>
      </c>
      <c r="BA488" t="s">
        <v>753</v>
      </c>
      <c r="BB488" t="s">
        <v>753</v>
      </c>
      <c r="BC488" t="s">
        <v>753</v>
      </c>
      <c r="BD488" t="s">
        <v>753</v>
      </c>
    </row>
    <row r="489" spans="1:56" x14ac:dyDescent="0.25">
      <c r="A489" t="s">
        <v>2103</v>
      </c>
      <c r="B489">
        <v>11403</v>
      </c>
      <c r="C489">
        <v>1</v>
      </c>
      <c r="D489" t="s">
        <v>961</v>
      </c>
      <c r="E489">
        <v>450</v>
      </c>
      <c r="F489">
        <v>5.6</v>
      </c>
      <c r="G489">
        <v>17</v>
      </c>
      <c r="H489" t="s">
        <v>1477</v>
      </c>
      <c r="I489" t="s">
        <v>1477</v>
      </c>
      <c r="J489" t="s">
        <v>860</v>
      </c>
      <c r="K489" t="s">
        <v>1477</v>
      </c>
      <c r="L489" t="s">
        <v>1477</v>
      </c>
      <c r="M489">
        <v>0</v>
      </c>
      <c r="N489">
        <v>0</v>
      </c>
      <c r="O489" t="s">
        <v>2352</v>
      </c>
      <c r="P489" t="s">
        <v>860</v>
      </c>
      <c r="Q489">
        <v>0</v>
      </c>
      <c r="R489" t="s">
        <v>860</v>
      </c>
      <c r="S489">
        <v>0</v>
      </c>
      <c r="T489" t="s">
        <v>860</v>
      </c>
      <c r="U489">
        <v>0</v>
      </c>
      <c r="V489" t="s">
        <v>860</v>
      </c>
      <c r="W489">
        <v>0</v>
      </c>
      <c r="X489">
        <v>0</v>
      </c>
      <c r="Y489" t="s">
        <v>860</v>
      </c>
      <c r="Z489">
        <v>0</v>
      </c>
      <c r="AA489" t="s">
        <v>860</v>
      </c>
      <c r="AB489">
        <v>0</v>
      </c>
      <c r="AC489" t="s">
        <v>1477</v>
      </c>
      <c r="AD489" t="s">
        <v>1477</v>
      </c>
      <c r="AE489" t="s">
        <v>1477</v>
      </c>
      <c r="AF489">
        <v>0</v>
      </c>
      <c r="AG489">
        <v>0</v>
      </c>
      <c r="AH489">
        <v>0</v>
      </c>
      <c r="AI489">
        <v>0</v>
      </c>
      <c r="AJ489" t="s">
        <v>1138</v>
      </c>
      <c r="AK489" t="s">
        <v>1138</v>
      </c>
      <c r="AL489" t="s">
        <v>1138</v>
      </c>
      <c r="AM489">
        <v>45000037</v>
      </c>
      <c r="AN489">
        <v>99</v>
      </c>
      <c r="AO489">
        <v>99</v>
      </c>
      <c r="AP489">
        <v>99</v>
      </c>
      <c r="AQ489">
        <v>99</v>
      </c>
      <c r="AR489" t="s">
        <v>1744</v>
      </c>
      <c r="AS489">
        <v>0</v>
      </c>
      <c r="AT489" t="s">
        <v>1477</v>
      </c>
      <c r="AU489">
        <v>0</v>
      </c>
      <c r="AV489" t="s">
        <v>1477</v>
      </c>
      <c r="AW489">
        <v>0</v>
      </c>
      <c r="AX489" t="s">
        <v>1477</v>
      </c>
      <c r="AY489">
        <v>0</v>
      </c>
      <c r="AZ489">
        <v>0</v>
      </c>
      <c r="BA489" t="s">
        <v>860</v>
      </c>
      <c r="BB489" t="s">
        <v>860</v>
      </c>
      <c r="BC489" t="s">
        <v>860</v>
      </c>
      <c r="BD489" t="s">
        <v>860</v>
      </c>
    </row>
    <row r="490" spans="1:56" x14ac:dyDescent="0.25">
      <c r="A490" t="s">
        <v>422</v>
      </c>
      <c r="B490">
        <v>870</v>
      </c>
      <c r="C490">
        <v>2</v>
      </c>
      <c r="D490" t="s">
        <v>1541</v>
      </c>
      <c r="E490">
        <v>376</v>
      </c>
      <c r="F490">
        <v>10.4</v>
      </c>
      <c r="G490">
        <v>10</v>
      </c>
      <c r="H490">
        <v>3.11</v>
      </c>
      <c r="I490">
        <v>9.5</v>
      </c>
      <c r="J490" t="s">
        <v>753</v>
      </c>
      <c r="K490" t="s">
        <v>787</v>
      </c>
      <c r="L490" t="s">
        <v>787</v>
      </c>
      <c r="M490" t="s">
        <v>738</v>
      </c>
      <c r="N490" t="s">
        <v>760</v>
      </c>
      <c r="O490" t="s">
        <v>753</v>
      </c>
      <c r="P490" t="s">
        <v>753</v>
      </c>
      <c r="Q490" t="s">
        <v>762</v>
      </c>
      <c r="R490" t="s">
        <v>753</v>
      </c>
      <c r="S490" t="s">
        <v>753</v>
      </c>
      <c r="T490" t="s">
        <v>753</v>
      </c>
      <c r="U490" t="s">
        <v>760</v>
      </c>
      <c r="V490" t="s">
        <v>753</v>
      </c>
      <c r="W490" t="s">
        <v>760</v>
      </c>
      <c r="X490">
        <v>0</v>
      </c>
      <c r="Y490" t="s">
        <v>753</v>
      </c>
      <c r="Z490" t="s">
        <v>787</v>
      </c>
      <c r="AA490" t="s">
        <v>753</v>
      </c>
      <c r="AB490">
        <v>0</v>
      </c>
      <c r="AC490">
        <v>2.6377999999999999</v>
      </c>
      <c r="AD490">
        <v>18.921999999999997</v>
      </c>
      <c r="AE490" t="s">
        <v>1477</v>
      </c>
      <c r="AF490">
        <v>3100</v>
      </c>
      <c r="AG490">
        <v>0</v>
      </c>
      <c r="AH490">
        <v>0</v>
      </c>
      <c r="AI490">
        <v>0</v>
      </c>
      <c r="AJ490" t="s">
        <v>1632</v>
      </c>
      <c r="AK490">
        <v>6100002</v>
      </c>
      <c r="AL490">
        <v>61000056</v>
      </c>
      <c r="AM490">
        <v>61000002</v>
      </c>
      <c r="AN490">
        <v>691301</v>
      </c>
      <c r="AO490">
        <v>6081685</v>
      </c>
      <c r="AP490">
        <v>691280</v>
      </c>
      <c r="AQ490">
        <v>6081692</v>
      </c>
      <c r="AR490" t="s">
        <v>758</v>
      </c>
      <c r="AS490" t="s">
        <v>762</v>
      </c>
      <c r="AT490">
        <v>1.4685000000000001</v>
      </c>
      <c r="AU490" t="s">
        <v>763</v>
      </c>
      <c r="AV490">
        <v>4.6649999999999997E-2</v>
      </c>
      <c r="AW490" t="s">
        <v>763</v>
      </c>
      <c r="AX490">
        <v>121.92365000000001</v>
      </c>
      <c r="AY490" t="s">
        <v>753</v>
      </c>
      <c r="AZ490">
        <v>0</v>
      </c>
      <c r="BA490" t="s">
        <v>753</v>
      </c>
      <c r="BB490" t="s">
        <v>753</v>
      </c>
      <c r="BC490" t="s">
        <v>753</v>
      </c>
      <c r="BD490" t="s">
        <v>753</v>
      </c>
    </row>
    <row r="491" spans="1:56" x14ac:dyDescent="0.25">
      <c r="A491" t="s">
        <v>675</v>
      </c>
      <c r="B491">
        <v>1514</v>
      </c>
      <c r="C491">
        <v>1</v>
      </c>
      <c r="D491" t="s">
        <v>975</v>
      </c>
      <c r="E491">
        <v>706</v>
      </c>
      <c r="F491">
        <v>5.9</v>
      </c>
      <c r="G491">
        <v>17</v>
      </c>
      <c r="H491">
        <v>0.5</v>
      </c>
      <c r="I491" t="s">
        <v>1477</v>
      </c>
      <c r="J491" t="s">
        <v>753</v>
      </c>
      <c r="K491" t="s">
        <v>1477</v>
      </c>
      <c r="L491" t="s">
        <v>1477</v>
      </c>
      <c r="M491">
        <v>0</v>
      </c>
      <c r="N491">
        <v>0</v>
      </c>
      <c r="O491" t="s">
        <v>2352</v>
      </c>
      <c r="P491" t="s">
        <v>753</v>
      </c>
      <c r="Q491">
        <v>0</v>
      </c>
      <c r="R491" t="s">
        <v>753</v>
      </c>
      <c r="S491">
        <v>0</v>
      </c>
      <c r="T491" t="s">
        <v>753</v>
      </c>
      <c r="U491">
        <v>0</v>
      </c>
      <c r="V491" t="s">
        <v>753</v>
      </c>
      <c r="W491">
        <v>0</v>
      </c>
      <c r="X491">
        <v>0</v>
      </c>
      <c r="Y491" t="s">
        <v>753</v>
      </c>
      <c r="Z491">
        <v>0</v>
      </c>
      <c r="AA491" t="s">
        <v>753</v>
      </c>
      <c r="AB491">
        <v>0</v>
      </c>
      <c r="AC491" t="s">
        <v>1477</v>
      </c>
      <c r="AD491" t="s">
        <v>1477</v>
      </c>
      <c r="AE491" t="s">
        <v>1477</v>
      </c>
      <c r="AF491">
        <v>0</v>
      </c>
      <c r="AG491">
        <v>0</v>
      </c>
      <c r="AH491">
        <v>0</v>
      </c>
      <c r="AI491">
        <v>0</v>
      </c>
      <c r="AJ491" t="s">
        <v>1138</v>
      </c>
      <c r="AK491" t="s">
        <v>1138</v>
      </c>
      <c r="AL491" t="s">
        <v>1138</v>
      </c>
      <c r="AM491" t="s">
        <v>1138</v>
      </c>
      <c r="AN491">
        <v>99</v>
      </c>
      <c r="AO491">
        <v>99</v>
      </c>
      <c r="AP491">
        <v>99</v>
      </c>
      <c r="AQ491">
        <v>99</v>
      </c>
      <c r="AR491" t="s">
        <v>1744</v>
      </c>
      <c r="AS491">
        <v>0</v>
      </c>
      <c r="AT491" t="s">
        <v>1477</v>
      </c>
      <c r="AU491">
        <v>0</v>
      </c>
      <c r="AV491" t="s">
        <v>1477</v>
      </c>
      <c r="AW491">
        <v>0</v>
      </c>
      <c r="AX491" t="s">
        <v>1477</v>
      </c>
      <c r="AY491">
        <v>0</v>
      </c>
      <c r="AZ491">
        <v>0</v>
      </c>
      <c r="BA491" t="s">
        <v>753</v>
      </c>
      <c r="BB491" t="s">
        <v>753</v>
      </c>
      <c r="BC491" t="s">
        <v>753</v>
      </c>
      <c r="BD491" t="s">
        <v>753</v>
      </c>
    </row>
    <row r="492" spans="1:56" x14ac:dyDescent="0.25">
      <c r="A492" t="s">
        <v>214</v>
      </c>
      <c r="B492">
        <v>496</v>
      </c>
      <c r="C492">
        <v>1</v>
      </c>
      <c r="D492" t="s">
        <v>975</v>
      </c>
      <c r="E492">
        <v>706</v>
      </c>
      <c r="F492">
        <v>26.9</v>
      </c>
      <c r="G492">
        <v>9</v>
      </c>
      <c r="H492">
        <v>1.19</v>
      </c>
      <c r="I492">
        <v>1.7</v>
      </c>
      <c r="J492" t="s">
        <v>753</v>
      </c>
      <c r="K492" t="s">
        <v>760</v>
      </c>
      <c r="L492" t="s">
        <v>760</v>
      </c>
      <c r="M492" t="s">
        <v>738</v>
      </c>
      <c r="N492" t="s">
        <v>762</v>
      </c>
      <c r="O492" t="s">
        <v>760</v>
      </c>
      <c r="P492" t="s">
        <v>753</v>
      </c>
      <c r="Q492" t="s">
        <v>753</v>
      </c>
      <c r="R492" t="s">
        <v>753</v>
      </c>
      <c r="S492" t="s">
        <v>762</v>
      </c>
      <c r="T492" t="s">
        <v>753</v>
      </c>
      <c r="U492" t="s">
        <v>762</v>
      </c>
      <c r="V492" t="s">
        <v>753</v>
      </c>
      <c r="W492" t="s">
        <v>762</v>
      </c>
      <c r="X492">
        <v>0</v>
      </c>
      <c r="Y492" t="s">
        <v>753</v>
      </c>
      <c r="Z492" t="s">
        <v>760</v>
      </c>
      <c r="AA492" t="s">
        <v>753</v>
      </c>
      <c r="AB492" t="s">
        <v>764</v>
      </c>
      <c r="AC492">
        <v>3.3315999999999999</v>
      </c>
      <c r="AD492">
        <v>40.444099999999999</v>
      </c>
      <c r="AE492">
        <v>0.1</v>
      </c>
      <c r="AF492">
        <v>3150</v>
      </c>
      <c r="AG492">
        <v>0</v>
      </c>
      <c r="AH492">
        <v>0</v>
      </c>
      <c r="AI492">
        <v>0</v>
      </c>
      <c r="AJ492" t="s">
        <v>1295</v>
      </c>
      <c r="AK492">
        <v>2100309</v>
      </c>
      <c r="AL492">
        <v>21001709</v>
      </c>
      <c r="AM492">
        <v>21000317</v>
      </c>
      <c r="AN492">
        <v>583239</v>
      </c>
      <c r="AO492">
        <v>6244843</v>
      </c>
      <c r="AP492">
        <v>583239</v>
      </c>
      <c r="AQ492">
        <v>6244843</v>
      </c>
      <c r="AR492" t="s">
        <v>758</v>
      </c>
      <c r="AS492" t="s">
        <v>753</v>
      </c>
      <c r="AT492">
        <v>1.8382000000000001</v>
      </c>
      <c r="AU492" t="s">
        <v>763</v>
      </c>
      <c r="AV492">
        <v>0.20250000000000001</v>
      </c>
      <c r="AW492" t="s">
        <v>763</v>
      </c>
      <c r="AX492">
        <v>119.58880000000001</v>
      </c>
      <c r="AY492" t="s">
        <v>753</v>
      </c>
      <c r="AZ492" t="s">
        <v>764</v>
      </c>
      <c r="BA492" t="s">
        <v>753</v>
      </c>
      <c r="BB492" t="s">
        <v>753</v>
      </c>
      <c r="BC492" t="s">
        <v>753</v>
      </c>
      <c r="BD492" t="s">
        <v>753</v>
      </c>
    </row>
    <row r="493" spans="1:56" x14ac:dyDescent="0.25">
      <c r="A493" t="s">
        <v>215</v>
      </c>
      <c r="B493">
        <v>497</v>
      </c>
      <c r="C493">
        <v>1</v>
      </c>
      <c r="D493" t="s">
        <v>975</v>
      </c>
      <c r="E493">
        <v>706</v>
      </c>
      <c r="F493">
        <v>7.4</v>
      </c>
      <c r="G493">
        <v>9</v>
      </c>
      <c r="H493">
        <v>0.66</v>
      </c>
      <c r="I493">
        <v>1.25</v>
      </c>
      <c r="J493" t="s">
        <v>753</v>
      </c>
      <c r="K493" t="s">
        <v>753</v>
      </c>
      <c r="L493" t="s">
        <v>753</v>
      </c>
      <c r="M493" t="s">
        <v>754</v>
      </c>
      <c r="N493" t="s">
        <v>753</v>
      </c>
      <c r="O493" t="s">
        <v>2352</v>
      </c>
      <c r="P493" t="s">
        <v>753</v>
      </c>
      <c r="Q493" t="s">
        <v>753</v>
      </c>
      <c r="R493" t="s">
        <v>753</v>
      </c>
      <c r="S493" t="s">
        <v>753</v>
      </c>
      <c r="T493" t="s">
        <v>753</v>
      </c>
      <c r="U493">
        <v>0</v>
      </c>
      <c r="V493" t="s">
        <v>753</v>
      </c>
      <c r="W493" t="s">
        <v>753</v>
      </c>
      <c r="X493">
        <v>0</v>
      </c>
      <c r="Y493" t="s">
        <v>753</v>
      </c>
      <c r="Z493">
        <v>0</v>
      </c>
      <c r="AA493" t="s">
        <v>753</v>
      </c>
      <c r="AB493">
        <v>0</v>
      </c>
      <c r="AC493">
        <v>2.6878000000000002</v>
      </c>
      <c r="AD493">
        <v>46.710500000000003</v>
      </c>
      <c r="AE493" t="s">
        <v>1477</v>
      </c>
      <c r="AF493">
        <v>3150</v>
      </c>
      <c r="AG493">
        <v>0</v>
      </c>
      <c r="AH493">
        <v>0</v>
      </c>
      <c r="AI493">
        <v>0</v>
      </c>
      <c r="AJ493" t="s">
        <v>1296</v>
      </c>
      <c r="AK493">
        <v>2100972</v>
      </c>
      <c r="AL493">
        <v>21006202</v>
      </c>
      <c r="AM493">
        <v>21006201</v>
      </c>
      <c r="AN493">
        <v>583536</v>
      </c>
      <c r="AO493">
        <v>6244016</v>
      </c>
      <c r="AP493">
        <v>583536</v>
      </c>
      <c r="AQ493">
        <v>6244016</v>
      </c>
      <c r="AR493" t="s">
        <v>758</v>
      </c>
      <c r="AS493" t="s">
        <v>753</v>
      </c>
      <c r="AT493">
        <v>1.2408999999999999</v>
      </c>
      <c r="AU493" t="s">
        <v>753</v>
      </c>
      <c r="AV493">
        <v>0.16489999999999999</v>
      </c>
      <c r="AW493" t="s">
        <v>763</v>
      </c>
      <c r="AX493">
        <v>130.6447</v>
      </c>
      <c r="AY493" t="s">
        <v>753</v>
      </c>
      <c r="AZ493">
        <v>0</v>
      </c>
      <c r="BA493" t="s">
        <v>753</v>
      </c>
      <c r="BB493" t="s">
        <v>753</v>
      </c>
      <c r="BC493" t="s">
        <v>753</v>
      </c>
      <c r="BD493" t="s">
        <v>753</v>
      </c>
    </row>
    <row r="494" spans="1:56" x14ac:dyDescent="0.25">
      <c r="A494" t="s">
        <v>1104</v>
      </c>
      <c r="B494">
        <v>333</v>
      </c>
      <c r="C494">
        <v>1</v>
      </c>
      <c r="D494" t="s">
        <v>998</v>
      </c>
      <c r="E494">
        <v>779</v>
      </c>
      <c r="F494">
        <v>3.8</v>
      </c>
      <c r="G494">
        <v>2</v>
      </c>
      <c r="H494">
        <v>3.24</v>
      </c>
      <c r="I494">
        <v>8.6999999999999993</v>
      </c>
      <c r="J494" t="s">
        <v>753</v>
      </c>
      <c r="K494" t="s">
        <v>760</v>
      </c>
      <c r="L494" t="s">
        <v>760</v>
      </c>
      <c r="M494" t="s">
        <v>738</v>
      </c>
      <c r="N494" t="s">
        <v>760</v>
      </c>
      <c r="O494" t="s">
        <v>2352</v>
      </c>
      <c r="P494" t="s">
        <v>753</v>
      </c>
      <c r="Q494">
        <v>0</v>
      </c>
      <c r="R494" t="s">
        <v>753</v>
      </c>
      <c r="S494">
        <v>0</v>
      </c>
      <c r="T494" t="s">
        <v>753</v>
      </c>
      <c r="U494">
        <v>0</v>
      </c>
      <c r="V494" t="s">
        <v>753</v>
      </c>
      <c r="W494" t="s">
        <v>760</v>
      </c>
      <c r="X494">
        <v>0</v>
      </c>
      <c r="Y494" t="s">
        <v>753</v>
      </c>
      <c r="Z494">
        <v>0</v>
      </c>
      <c r="AA494" t="s">
        <v>753</v>
      </c>
      <c r="AB494">
        <v>0</v>
      </c>
      <c r="AC494">
        <v>3.1899999999999998E-2</v>
      </c>
      <c r="AD494">
        <v>13.0296</v>
      </c>
      <c r="AE494">
        <v>0.1</v>
      </c>
      <c r="AF494">
        <v>3110</v>
      </c>
      <c r="AG494">
        <v>41</v>
      </c>
      <c r="AH494">
        <v>41</v>
      </c>
      <c r="AI494">
        <v>29</v>
      </c>
      <c r="AJ494" t="s">
        <v>1105</v>
      </c>
      <c r="AK494">
        <v>2000139</v>
      </c>
      <c r="AL494">
        <v>20000273</v>
      </c>
      <c r="AM494">
        <v>20000272</v>
      </c>
      <c r="AN494">
        <v>493285</v>
      </c>
      <c r="AO494">
        <v>6261900</v>
      </c>
      <c r="AP494">
        <v>493259</v>
      </c>
      <c r="AQ494">
        <v>6261864</v>
      </c>
      <c r="AR494" t="s">
        <v>758</v>
      </c>
      <c r="AS494" t="s">
        <v>755</v>
      </c>
      <c r="AT494">
        <v>0.53459999999999996</v>
      </c>
      <c r="AU494" t="s">
        <v>755</v>
      </c>
      <c r="AV494">
        <v>3.0800000000000001E-2</v>
      </c>
      <c r="AW494" t="s">
        <v>753</v>
      </c>
      <c r="AX494">
        <v>106.2467</v>
      </c>
      <c r="AY494" t="s">
        <v>753</v>
      </c>
      <c r="AZ494">
        <v>0</v>
      </c>
      <c r="BA494" t="s">
        <v>753</v>
      </c>
      <c r="BB494" t="s">
        <v>753</v>
      </c>
      <c r="BC494" t="s">
        <v>753</v>
      </c>
      <c r="BD494" t="s">
        <v>753</v>
      </c>
    </row>
    <row r="495" spans="1:56" x14ac:dyDescent="0.25">
      <c r="A495" t="s">
        <v>216</v>
      </c>
      <c r="B495">
        <v>498</v>
      </c>
      <c r="C495">
        <v>1</v>
      </c>
      <c r="D495" t="s">
        <v>975</v>
      </c>
      <c r="E495">
        <v>740</v>
      </c>
      <c r="F495">
        <v>1</v>
      </c>
      <c r="G495">
        <v>13</v>
      </c>
      <c r="H495">
        <v>2.39</v>
      </c>
      <c r="I495">
        <v>6</v>
      </c>
      <c r="J495" t="s">
        <v>753</v>
      </c>
      <c r="K495" t="s">
        <v>760</v>
      </c>
      <c r="L495" t="s">
        <v>760</v>
      </c>
      <c r="M495" t="s">
        <v>738</v>
      </c>
      <c r="N495" t="s">
        <v>753</v>
      </c>
      <c r="O495" t="s">
        <v>2352</v>
      </c>
      <c r="P495" t="s">
        <v>753</v>
      </c>
      <c r="Q495" t="s">
        <v>760</v>
      </c>
      <c r="R495" t="s">
        <v>753</v>
      </c>
      <c r="S495" t="s">
        <v>760</v>
      </c>
      <c r="T495" t="s">
        <v>753</v>
      </c>
      <c r="U495">
        <v>0</v>
      </c>
      <c r="V495" t="s">
        <v>753</v>
      </c>
      <c r="W495" t="s">
        <v>753</v>
      </c>
      <c r="X495">
        <v>0</v>
      </c>
      <c r="Y495" t="s">
        <v>753</v>
      </c>
      <c r="Z495">
        <v>0</v>
      </c>
      <c r="AA495" t="s">
        <v>753</v>
      </c>
      <c r="AB495">
        <v>0</v>
      </c>
      <c r="AC495">
        <v>0.20669999999999999</v>
      </c>
      <c r="AD495">
        <v>95.5822</v>
      </c>
      <c r="AE495">
        <v>0.1</v>
      </c>
      <c r="AF495">
        <v>3160</v>
      </c>
      <c r="AG495">
        <v>52</v>
      </c>
      <c r="AH495">
        <v>48</v>
      </c>
      <c r="AI495">
        <v>33</v>
      </c>
      <c r="AJ495" t="s">
        <v>1297</v>
      </c>
      <c r="AK495">
        <v>2100339</v>
      </c>
      <c r="AL495">
        <v>21001926</v>
      </c>
      <c r="AM495">
        <v>21000389</v>
      </c>
      <c r="AN495">
        <v>538969</v>
      </c>
      <c r="AO495">
        <v>6214343</v>
      </c>
      <c r="AP495">
        <v>538969</v>
      </c>
      <c r="AQ495">
        <v>6214343</v>
      </c>
      <c r="AR495" t="s">
        <v>758</v>
      </c>
      <c r="AS495" t="s">
        <v>755</v>
      </c>
      <c r="AT495">
        <v>0.78169999999999995</v>
      </c>
      <c r="AU495" t="s">
        <v>755</v>
      </c>
      <c r="AV495">
        <v>2.9000000000000001E-2</v>
      </c>
      <c r="AW495" t="s">
        <v>755</v>
      </c>
      <c r="AX495">
        <v>102.7294</v>
      </c>
      <c r="AY495" t="s">
        <v>753</v>
      </c>
      <c r="AZ495">
        <v>0</v>
      </c>
      <c r="BA495" t="s">
        <v>753</v>
      </c>
      <c r="BB495" t="s">
        <v>753</v>
      </c>
      <c r="BC495" t="s">
        <v>753</v>
      </c>
      <c r="BD495" t="s">
        <v>753</v>
      </c>
    </row>
    <row r="496" spans="1:56" x14ac:dyDescent="0.25">
      <c r="A496" t="s">
        <v>90</v>
      </c>
      <c r="B496">
        <v>229</v>
      </c>
      <c r="C496">
        <v>1</v>
      </c>
      <c r="D496" t="s">
        <v>979</v>
      </c>
      <c r="E496">
        <v>430</v>
      </c>
      <c r="F496">
        <v>80.400000000000006</v>
      </c>
      <c r="G496">
        <v>15</v>
      </c>
      <c r="H496">
        <v>0.92</v>
      </c>
      <c r="I496">
        <v>2.19</v>
      </c>
      <c r="J496" t="s">
        <v>762</v>
      </c>
      <c r="K496" t="s">
        <v>762</v>
      </c>
      <c r="L496" t="s">
        <v>762</v>
      </c>
      <c r="M496" t="s">
        <v>754</v>
      </c>
      <c r="N496" t="s">
        <v>762</v>
      </c>
      <c r="O496" t="s">
        <v>2352</v>
      </c>
      <c r="P496" t="s">
        <v>860</v>
      </c>
      <c r="Q496">
        <v>0</v>
      </c>
      <c r="R496" t="s">
        <v>860</v>
      </c>
      <c r="S496">
        <v>0</v>
      </c>
      <c r="T496" t="s">
        <v>860</v>
      </c>
      <c r="U496">
        <v>0</v>
      </c>
      <c r="V496" t="s">
        <v>762</v>
      </c>
      <c r="W496" t="s">
        <v>762</v>
      </c>
      <c r="X496">
        <v>0</v>
      </c>
      <c r="Y496" t="s">
        <v>860</v>
      </c>
      <c r="Z496">
        <v>0</v>
      </c>
      <c r="AA496" t="s">
        <v>860</v>
      </c>
      <c r="AB496">
        <v>0</v>
      </c>
      <c r="AC496">
        <v>3.1020000000000003</v>
      </c>
      <c r="AD496">
        <v>108.55099999999999</v>
      </c>
      <c r="AE496">
        <v>0.52829999999999999</v>
      </c>
      <c r="AF496">
        <v>1150</v>
      </c>
      <c r="AG496">
        <v>0</v>
      </c>
      <c r="AH496">
        <v>0</v>
      </c>
      <c r="AI496">
        <v>0</v>
      </c>
      <c r="AJ496" t="s">
        <v>983</v>
      </c>
      <c r="AK496">
        <v>4700104</v>
      </c>
      <c r="AL496">
        <v>47000163</v>
      </c>
      <c r="AM496">
        <v>47000162</v>
      </c>
      <c r="AN496">
        <v>586991</v>
      </c>
      <c r="AO496">
        <v>6103667</v>
      </c>
      <c r="AP496">
        <v>587187</v>
      </c>
      <c r="AQ496">
        <v>6103737</v>
      </c>
      <c r="AR496" t="s">
        <v>758</v>
      </c>
      <c r="AS496" t="s">
        <v>753</v>
      </c>
      <c r="AT496">
        <v>2.8332000000000002</v>
      </c>
      <c r="AU496" t="s">
        <v>763</v>
      </c>
      <c r="AV496">
        <v>0.14829999999999999</v>
      </c>
      <c r="AW496" t="s">
        <v>753</v>
      </c>
      <c r="AX496">
        <v>90.1922</v>
      </c>
      <c r="AY496" t="s">
        <v>753</v>
      </c>
      <c r="AZ496">
        <v>0</v>
      </c>
      <c r="BA496" t="s">
        <v>762</v>
      </c>
      <c r="BB496" t="s">
        <v>753</v>
      </c>
      <c r="BC496" t="s">
        <v>753</v>
      </c>
      <c r="BD496" t="s">
        <v>753</v>
      </c>
    </row>
    <row r="497" spans="1:56" x14ac:dyDescent="0.25">
      <c r="A497" t="s">
        <v>423</v>
      </c>
      <c r="B497">
        <v>871</v>
      </c>
      <c r="C497">
        <v>2</v>
      </c>
      <c r="D497" t="s">
        <v>1541</v>
      </c>
      <c r="E497">
        <v>360</v>
      </c>
      <c r="F497">
        <v>65.400000000000006</v>
      </c>
      <c r="G497">
        <v>11</v>
      </c>
      <c r="H497">
        <v>0.84</v>
      </c>
      <c r="I497">
        <v>2.3199999999999998</v>
      </c>
      <c r="J497" t="s">
        <v>753</v>
      </c>
      <c r="K497" t="s">
        <v>760</v>
      </c>
      <c r="L497" t="s">
        <v>760</v>
      </c>
      <c r="M497" t="s">
        <v>738</v>
      </c>
      <c r="N497" t="s">
        <v>762</v>
      </c>
      <c r="O497" t="s">
        <v>2352</v>
      </c>
      <c r="P497" t="s">
        <v>753</v>
      </c>
      <c r="Q497">
        <v>0</v>
      </c>
      <c r="R497" t="s">
        <v>753</v>
      </c>
      <c r="S497">
        <v>0</v>
      </c>
      <c r="T497" t="s">
        <v>753</v>
      </c>
      <c r="U497" t="s">
        <v>760</v>
      </c>
      <c r="V497" t="s">
        <v>753</v>
      </c>
      <c r="W497" t="s">
        <v>760</v>
      </c>
      <c r="X497">
        <v>0</v>
      </c>
      <c r="Y497" t="s">
        <v>753</v>
      </c>
      <c r="Z497" t="s">
        <v>755</v>
      </c>
      <c r="AA497" t="s">
        <v>753</v>
      </c>
      <c r="AB497" t="s">
        <v>764</v>
      </c>
      <c r="AC497">
        <v>3.4051</v>
      </c>
      <c r="AD497">
        <v>38.422750000000001</v>
      </c>
      <c r="AE497">
        <v>3.58385</v>
      </c>
      <c r="AF497">
        <v>1150</v>
      </c>
      <c r="AG497">
        <v>179</v>
      </c>
      <c r="AH497">
        <v>0</v>
      </c>
      <c r="AI497">
        <v>88</v>
      </c>
      <c r="AJ497" t="s">
        <v>1634</v>
      </c>
      <c r="AK497">
        <v>6200002</v>
      </c>
      <c r="AL497">
        <v>62000044</v>
      </c>
      <c r="AM497">
        <v>62000003</v>
      </c>
      <c r="AN497">
        <v>638164</v>
      </c>
      <c r="AO497">
        <v>6076354</v>
      </c>
      <c r="AP497">
        <v>638164</v>
      </c>
      <c r="AQ497">
        <v>6076354</v>
      </c>
      <c r="AR497" t="s">
        <v>758</v>
      </c>
      <c r="AS497" t="s">
        <v>753</v>
      </c>
      <c r="AT497">
        <v>1.35425</v>
      </c>
      <c r="AU497" t="s">
        <v>763</v>
      </c>
      <c r="AV497">
        <v>0.1431</v>
      </c>
      <c r="AW497" t="s">
        <v>753</v>
      </c>
      <c r="AX497">
        <v>119.22714999999999</v>
      </c>
      <c r="AY497" t="s">
        <v>753</v>
      </c>
      <c r="AZ497" t="s">
        <v>764</v>
      </c>
      <c r="BA497" t="s">
        <v>753</v>
      </c>
      <c r="BB497" t="s">
        <v>753</v>
      </c>
      <c r="BC497" t="s">
        <v>753</v>
      </c>
      <c r="BD497" t="s">
        <v>753</v>
      </c>
    </row>
    <row r="498" spans="1:56" x14ac:dyDescent="0.25">
      <c r="A498" t="s">
        <v>217</v>
      </c>
      <c r="B498">
        <v>499</v>
      </c>
      <c r="C498">
        <v>1</v>
      </c>
      <c r="D498" t="s">
        <v>975</v>
      </c>
      <c r="E498">
        <v>615</v>
      </c>
      <c r="F498">
        <v>13.2</v>
      </c>
      <c r="G498">
        <v>9</v>
      </c>
      <c r="H498">
        <v>2.57</v>
      </c>
      <c r="I498">
        <v>6.3</v>
      </c>
      <c r="J498" t="s">
        <v>753</v>
      </c>
      <c r="K498" t="s">
        <v>762</v>
      </c>
      <c r="L498" t="s">
        <v>762</v>
      </c>
      <c r="M498" t="s">
        <v>738</v>
      </c>
      <c r="N498" t="s">
        <v>762</v>
      </c>
      <c r="O498" t="s">
        <v>2352</v>
      </c>
      <c r="P498" t="s">
        <v>753</v>
      </c>
      <c r="Q498" t="s">
        <v>762</v>
      </c>
      <c r="R498" t="s">
        <v>753</v>
      </c>
      <c r="S498" t="s">
        <v>762</v>
      </c>
      <c r="T498" t="s">
        <v>753</v>
      </c>
      <c r="U498">
        <v>0</v>
      </c>
      <c r="V498" t="s">
        <v>753</v>
      </c>
      <c r="W498" t="s">
        <v>762</v>
      </c>
      <c r="X498">
        <v>0</v>
      </c>
      <c r="Y498" t="s">
        <v>753</v>
      </c>
      <c r="Z498">
        <v>0</v>
      </c>
      <c r="AA498" t="s">
        <v>753</v>
      </c>
      <c r="AB498">
        <v>0</v>
      </c>
      <c r="AC498">
        <v>2.3757000000000001</v>
      </c>
      <c r="AD498">
        <v>20.288499999999999</v>
      </c>
      <c r="AE498" t="s">
        <v>1477</v>
      </c>
      <c r="AF498">
        <v>3100</v>
      </c>
      <c r="AG498">
        <v>0</v>
      </c>
      <c r="AH498">
        <v>0</v>
      </c>
      <c r="AI498">
        <v>0</v>
      </c>
      <c r="AJ498" t="s">
        <v>1298</v>
      </c>
      <c r="AK498">
        <v>2100268</v>
      </c>
      <c r="AL498">
        <v>21001820</v>
      </c>
      <c r="AM498">
        <v>21000304</v>
      </c>
      <c r="AN498">
        <v>544095</v>
      </c>
      <c r="AO498">
        <v>6202157</v>
      </c>
      <c r="AP498">
        <v>544019</v>
      </c>
      <c r="AQ498">
        <v>6202193</v>
      </c>
      <c r="AR498" t="s">
        <v>758</v>
      </c>
      <c r="AS498" t="s">
        <v>753</v>
      </c>
      <c r="AT498">
        <v>2.3099499999999997</v>
      </c>
      <c r="AU498" t="s">
        <v>763</v>
      </c>
      <c r="AV498">
        <v>6.4350000000000004E-2</v>
      </c>
      <c r="AW498" t="s">
        <v>753</v>
      </c>
      <c r="AX498">
        <v>123.08</v>
      </c>
      <c r="AY498" t="s">
        <v>753</v>
      </c>
      <c r="AZ498">
        <v>0</v>
      </c>
      <c r="BA498" t="s">
        <v>753</v>
      </c>
      <c r="BB498" t="s">
        <v>753</v>
      </c>
      <c r="BC498" t="s">
        <v>753</v>
      </c>
      <c r="BD498" t="s">
        <v>753</v>
      </c>
    </row>
    <row r="499" spans="1:56" x14ac:dyDescent="0.25">
      <c r="A499" t="s">
        <v>1759</v>
      </c>
      <c r="B499">
        <v>1109</v>
      </c>
      <c r="C499">
        <v>1</v>
      </c>
      <c r="D499" t="s">
        <v>752</v>
      </c>
      <c r="E499">
        <v>813</v>
      </c>
      <c r="F499">
        <v>1.9</v>
      </c>
      <c r="G499">
        <v>5</v>
      </c>
      <c r="H499">
        <v>0.16</v>
      </c>
      <c r="I499">
        <v>0.5</v>
      </c>
      <c r="J499" t="s">
        <v>753</v>
      </c>
      <c r="K499" t="s">
        <v>753</v>
      </c>
      <c r="L499" t="s">
        <v>753</v>
      </c>
      <c r="M499" t="s">
        <v>754</v>
      </c>
      <c r="N499" t="s">
        <v>755</v>
      </c>
      <c r="O499" t="s">
        <v>2352</v>
      </c>
      <c r="P499" t="s">
        <v>753</v>
      </c>
      <c r="Q499" t="s">
        <v>755</v>
      </c>
      <c r="R499" t="s">
        <v>753</v>
      </c>
      <c r="S499" t="s">
        <v>755</v>
      </c>
      <c r="T499" t="s">
        <v>753</v>
      </c>
      <c r="U499">
        <v>0</v>
      </c>
      <c r="V499" t="s">
        <v>753</v>
      </c>
      <c r="W499" t="s">
        <v>755</v>
      </c>
      <c r="X499">
        <v>0</v>
      </c>
      <c r="Y499" t="s">
        <v>753</v>
      </c>
      <c r="Z499">
        <v>0</v>
      </c>
      <c r="AA499" t="s">
        <v>753</v>
      </c>
      <c r="AB499">
        <v>0</v>
      </c>
      <c r="AC499">
        <v>8.48E-2</v>
      </c>
      <c r="AD499">
        <v>131.1678</v>
      </c>
      <c r="AE499">
        <v>2.2700000000000001E-2</v>
      </c>
      <c r="AF499">
        <v>3130</v>
      </c>
      <c r="AG499">
        <v>2</v>
      </c>
      <c r="AH499">
        <v>2</v>
      </c>
      <c r="AI499">
        <v>5</v>
      </c>
      <c r="AJ499" t="s">
        <v>1760</v>
      </c>
      <c r="AK499">
        <v>100117</v>
      </c>
      <c r="AL499">
        <v>1000408</v>
      </c>
      <c r="AM499">
        <v>1000407</v>
      </c>
      <c r="AN499">
        <v>587660</v>
      </c>
      <c r="AO499">
        <v>6394831</v>
      </c>
      <c r="AP499">
        <v>587660</v>
      </c>
      <c r="AQ499">
        <v>6394831</v>
      </c>
      <c r="AR499" t="s">
        <v>1744</v>
      </c>
      <c r="AS499">
        <v>0</v>
      </c>
      <c r="AT499">
        <v>1.1133999999999999</v>
      </c>
      <c r="AU499" t="s">
        <v>763</v>
      </c>
      <c r="AV499">
        <v>2.9100000000000001E-2</v>
      </c>
      <c r="AW499" t="s">
        <v>753</v>
      </c>
      <c r="AX499">
        <v>92.482200000000006</v>
      </c>
      <c r="AY499" t="s">
        <v>753</v>
      </c>
      <c r="AZ499">
        <v>0</v>
      </c>
      <c r="BA499" t="s">
        <v>753</v>
      </c>
      <c r="BB499" t="s">
        <v>753</v>
      </c>
      <c r="BC499" t="s">
        <v>753</v>
      </c>
      <c r="BD499" t="s">
        <v>753</v>
      </c>
    </row>
    <row r="500" spans="1:56" x14ac:dyDescent="0.25">
      <c r="A500" t="s">
        <v>1798</v>
      </c>
      <c r="B500">
        <v>1211</v>
      </c>
      <c r="C500">
        <v>1</v>
      </c>
      <c r="D500" t="s">
        <v>998</v>
      </c>
      <c r="E500">
        <v>851</v>
      </c>
      <c r="F500">
        <v>1.3</v>
      </c>
      <c r="G500">
        <v>13</v>
      </c>
      <c r="H500">
        <v>0.19</v>
      </c>
      <c r="I500">
        <v>0.38</v>
      </c>
      <c r="J500" t="s">
        <v>753</v>
      </c>
      <c r="K500" t="s">
        <v>787</v>
      </c>
      <c r="L500" t="s">
        <v>787</v>
      </c>
      <c r="M500" t="s">
        <v>738</v>
      </c>
      <c r="N500">
        <v>0</v>
      </c>
      <c r="O500" t="s">
        <v>2352</v>
      </c>
      <c r="P500" t="s">
        <v>753</v>
      </c>
      <c r="Q500" t="s">
        <v>787</v>
      </c>
      <c r="R500" t="s">
        <v>753</v>
      </c>
      <c r="S500" t="s">
        <v>787</v>
      </c>
      <c r="T500" t="s">
        <v>753</v>
      </c>
      <c r="U500">
        <v>0</v>
      </c>
      <c r="V500" t="s">
        <v>753</v>
      </c>
      <c r="W500">
        <v>0</v>
      </c>
      <c r="X500">
        <v>0</v>
      </c>
      <c r="Y500" t="s">
        <v>753</v>
      </c>
      <c r="Z500">
        <v>0</v>
      </c>
      <c r="AA500" t="s">
        <v>753</v>
      </c>
      <c r="AB500">
        <v>0</v>
      </c>
      <c r="AC500">
        <v>2.06</v>
      </c>
      <c r="AD500">
        <v>117.66666666666667</v>
      </c>
      <c r="AE500" t="s">
        <v>1477</v>
      </c>
      <c r="AF500">
        <v>1150</v>
      </c>
      <c r="AG500">
        <v>15</v>
      </c>
      <c r="AH500">
        <v>15</v>
      </c>
      <c r="AI500">
        <v>1</v>
      </c>
      <c r="AJ500" t="s">
        <v>1799</v>
      </c>
      <c r="AK500">
        <v>1000137</v>
      </c>
      <c r="AL500">
        <v>10000777</v>
      </c>
      <c r="AM500">
        <v>10000776</v>
      </c>
      <c r="AN500">
        <v>531237</v>
      </c>
      <c r="AO500">
        <v>6318761</v>
      </c>
      <c r="AP500">
        <v>531237</v>
      </c>
      <c r="AQ500">
        <v>6318761</v>
      </c>
      <c r="AR500" t="s">
        <v>1744</v>
      </c>
      <c r="AS500">
        <v>0</v>
      </c>
      <c r="AT500" t="s">
        <v>1477</v>
      </c>
      <c r="AU500">
        <v>0</v>
      </c>
      <c r="AV500" t="s">
        <v>1477</v>
      </c>
      <c r="AW500">
        <v>0</v>
      </c>
      <c r="AX500" t="s">
        <v>1477</v>
      </c>
      <c r="AY500">
        <v>0</v>
      </c>
      <c r="AZ500">
        <v>0</v>
      </c>
      <c r="BA500" t="s">
        <v>753</v>
      </c>
      <c r="BB500" t="s">
        <v>753</v>
      </c>
      <c r="BC500" t="s">
        <v>753</v>
      </c>
      <c r="BD500" t="s">
        <v>753</v>
      </c>
    </row>
    <row r="501" spans="1:56" x14ac:dyDescent="0.25">
      <c r="A501" t="s">
        <v>134</v>
      </c>
      <c r="B501">
        <v>336</v>
      </c>
      <c r="C501">
        <v>1</v>
      </c>
      <c r="D501" t="s">
        <v>998</v>
      </c>
      <c r="E501">
        <v>820</v>
      </c>
      <c r="F501">
        <v>20.2</v>
      </c>
      <c r="G501">
        <v>1</v>
      </c>
      <c r="H501">
        <v>2.54</v>
      </c>
      <c r="I501">
        <v>9.6</v>
      </c>
      <c r="J501" t="s">
        <v>753</v>
      </c>
      <c r="K501" t="s">
        <v>762</v>
      </c>
      <c r="L501" t="s">
        <v>762</v>
      </c>
      <c r="M501" t="s">
        <v>738</v>
      </c>
      <c r="N501" t="s">
        <v>762</v>
      </c>
      <c r="O501" t="s">
        <v>2352</v>
      </c>
      <c r="P501" t="s">
        <v>753</v>
      </c>
      <c r="Q501" t="s">
        <v>755</v>
      </c>
      <c r="R501" t="s">
        <v>753</v>
      </c>
      <c r="S501" t="s">
        <v>755</v>
      </c>
      <c r="T501" t="s">
        <v>753</v>
      </c>
      <c r="U501">
        <v>0</v>
      </c>
      <c r="V501" t="s">
        <v>753</v>
      </c>
      <c r="W501" t="s">
        <v>762</v>
      </c>
      <c r="X501">
        <v>0</v>
      </c>
      <c r="Y501" t="s">
        <v>753</v>
      </c>
      <c r="Z501">
        <v>0</v>
      </c>
      <c r="AA501" t="s">
        <v>753</v>
      </c>
      <c r="AB501">
        <v>0</v>
      </c>
      <c r="AC501">
        <v>4.9700000000000001E-2</v>
      </c>
      <c r="AD501">
        <v>23.284466666666663</v>
      </c>
      <c r="AE501">
        <v>2.7066666666666666E-2</v>
      </c>
      <c r="AF501">
        <v>3110</v>
      </c>
      <c r="AG501">
        <v>200</v>
      </c>
      <c r="AH501">
        <v>17</v>
      </c>
      <c r="AI501">
        <v>0</v>
      </c>
      <c r="AJ501" t="s">
        <v>1108</v>
      </c>
      <c r="AK501">
        <v>1000002</v>
      </c>
      <c r="AL501">
        <v>10000170</v>
      </c>
      <c r="AM501">
        <v>10000002</v>
      </c>
      <c r="AN501">
        <v>527291</v>
      </c>
      <c r="AO501">
        <v>6304213</v>
      </c>
      <c r="AP501">
        <v>527291</v>
      </c>
      <c r="AQ501">
        <v>6304213</v>
      </c>
      <c r="AR501" t="s">
        <v>758</v>
      </c>
      <c r="AS501" t="s">
        <v>753</v>
      </c>
      <c r="AT501">
        <v>0.86034999999999995</v>
      </c>
      <c r="AU501" t="s">
        <v>753</v>
      </c>
      <c r="AV501">
        <v>3.5299999999999998E-2</v>
      </c>
      <c r="AW501" t="s">
        <v>755</v>
      </c>
      <c r="AX501">
        <v>99.862399999999994</v>
      </c>
      <c r="AY501" t="s">
        <v>753</v>
      </c>
      <c r="AZ501">
        <v>0</v>
      </c>
      <c r="BA501" t="s">
        <v>753</v>
      </c>
      <c r="BB501" t="s">
        <v>753</v>
      </c>
      <c r="BC501" t="s">
        <v>753</v>
      </c>
      <c r="BD501" t="s">
        <v>753</v>
      </c>
    </row>
    <row r="502" spans="1:56" x14ac:dyDescent="0.25">
      <c r="A502" t="s">
        <v>1299</v>
      </c>
      <c r="B502">
        <v>500</v>
      </c>
      <c r="C502">
        <v>1</v>
      </c>
      <c r="D502" t="s">
        <v>975</v>
      </c>
      <c r="E502">
        <v>615</v>
      </c>
      <c r="F502">
        <v>9.1999999999999993</v>
      </c>
      <c r="G502">
        <v>10</v>
      </c>
      <c r="H502">
        <v>4.75</v>
      </c>
      <c r="I502">
        <v>9.8000000000000007</v>
      </c>
      <c r="J502" t="s">
        <v>753</v>
      </c>
      <c r="K502" t="s">
        <v>753</v>
      </c>
      <c r="L502" t="s">
        <v>762</v>
      </c>
      <c r="M502" t="s">
        <v>754</v>
      </c>
      <c r="N502" t="s">
        <v>753</v>
      </c>
      <c r="O502" t="s">
        <v>2352</v>
      </c>
      <c r="P502" t="s">
        <v>753</v>
      </c>
      <c r="Q502" t="s">
        <v>755</v>
      </c>
      <c r="R502" t="s">
        <v>753</v>
      </c>
      <c r="S502" t="s">
        <v>755</v>
      </c>
      <c r="T502" t="s">
        <v>753</v>
      </c>
      <c r="U502">
        <v>0</v>
      </c>
      <c r="V502" t="s">
        <v>753</v>
      </c>
      <c r="W502" t="s">
        <v>753</v>
      </c>
      <c r="X502">
        <v>0</v>
      </c>
      <c r="Y502" t="s">
        <v>753</v>
      </c>
      <c r="Z502" t="s">
        <v>755</v>
      </c>
      <c r="AA502" t="s">
        <v>753</v>
      </c>
      <c r="AB502" t="s">
        <v>764</v>
      </c>
      <c r="AC502">
        <v>0.75870000000000004</v>
      </c>
      <c r="AD502">
        <v>8.4852000000000007</v>
      </c>
      <c r="AE502">
        <v>0.1</v>
      </c>
      <c r="AF502">
        <v>3130</v>
      </c>
      <c r="AG502">
        <v>0</v>
      </c>
      <c r="AH502">
        <v>0</v>
      </c>
      <c r="AI502">
        <v>0</v>
      </c>
      <c r="AJ502" t="s">
        <v>1300</v>
      </c>
      <c r="AK502">
        <v>2100808</v>
      </c>
      <c r="AL502">
        <v>21001730</v>
      </c>
      <c r="AM502">
        <v>21001639</v>
      </c>
      <c r="AN502">
        <v>542455</v>
      </c>
      <c r="AO502">
        <v>6207373</v>
      </c>
      <c r="AP502">
        <v>542449</v>
      </c>
      <c r="AQ502">
        <v>6207363</v>
      </c>
      <c r="AR502" t="s">
        <v>758</v>
      </c>
      <c r="AS502" t="s">
        <v>755</v>
      </c>
      <c r="AT502">
        <v>0.53159999999999996</v>
      </c>
      <c r="AU502" t="s">
        <v>755</v>
      </c>
      <c r="AV502">
        <v>1.7999999999999999E-2</v>
      </c>
      <c r="AW502" t="s">
        <v>755</v>
      </c>
      <c r="AX502">
        <v>103.79984999999999</v>
      </c>
      <c r="AY502" t="s">
        <v>753</v>
      </c>
      <c r="AZ502" t="s">
        <v>764</v>
      </c>
      <c r="BA502" t="s">
        <v>753</v>
      </c>
      <c r="BB502" t="s">
        <v>753</v>
      </c>
      <c r="BC502" t="s">
        <v>753</v>
      </c>
      <c r="BD502" t="s">
        <v>753</v>
      </c>
    </row>
    <row r="503" spans="1:56" x14ac:dyDescent="0.25">
      <c r="A503" t="s">
        <v>282</v>
      </c>
      <c r="B503">
        <v>606</v>
      </c>
      <c r="C503">
        <v>1</v>
      </c>
      <c r="D503" t="s">
        <v>941</v>
      </c>
      <c r="E503">
        <v>630</v>
      </c>
      <c r="F503">
        <v>14.4</v>
      </c>
      <c r="G503">
        <v>9</v>
      </c>
      <c r="H503">
        <v>1</v>
      </c>
      <c r="I503">
        <v>2.4</v>
      </c>
      <c r="J503" t="s">
        <v>753</v>
      </c>
      <c r="K503" t="s">
        <v>760</v>
      </c>
      <c r="L503" t="s">
        <v>760</v>
      </c>
      <c r="M503" t="s">
        <v>738</v>
      </c>
      <c r="N503" t="s">
        <v>762</v>
      </c>
      <c r="O503" t="s">
        <v>2352</v>
      </c>
      <c r="P503" t="s">
        <v>753</v>
      </c>
      <c r="Q503" t="s">
        <v>762</v>
      </c>
      <c r="R503" t="s">
        <v>753</v>
      </c>
      <c r="S503" t="s">
        <v>762</v>
      </c>
      <c r="T503" t="s">
        <v>753</v>
      </c>
      <c r="U503">
        <v>0</v>
      </c>
      <c r="V503" t="s">
        <v>753</v>
      </c>
      <c r="W503" t="s">
        <v>762</v>
      </c>
      <c r="X503">
        <v>0</v>
      </c>
      <c r="Y503" t="s">
        <v>753</v>
      </c>
      <c r="Z503" t="s">
        <v>760</v>
      </c>
      <c r="AA503" t="s">
        <v>753</v>
      </c>
      <c r="AB503" t="s">
        <v>764</v>
      </c>
      <c r="AC503">
        <v>0.80789999999999995</v>
      </c>
      <c r="AD503">
        <v>11.3049</v>
      </c>
      <c r="AE503">
        <v>0.1</v>
      </c>
      <c r="AF503">
        <v>3150</v>
      </c>
      <c r="AG503">
        <v>0</v>
      </c>
      <c r="AH503">
        <v>0</v>
      </c>
      <c r="AI503">
        <v>0</v>
      </c>
      <c r="AJ503" t="s">
        <v>1362</v>
      </c>
      <c r="AK503">
        <v>2500038</v>
      </c>
      <c r="AL503">
        <v>25000523</v>
      </c>
      <c r="AM503">
        <v>25000672</v>
      </c>
      <c r="AN503">
        <v>521067</v>
      </c>
      <c r="AO503">
        <v>6198453</v>
      </c>
      <c r="AP503">
        <v>520919</v>
      </c>
      <c r="AQ503">
        <v>6198493</v>
      </c>
      <c r="AR503" t="s">
        <v>758</v>
      </c>
      <c r="AS503" t="s">
        <v>755</v>
      </c>
      <c r="AT503">
        <v>0.88880000000000003</v>
      </c>
      <c r="AU503" t="s">
        <v>755</v>
      </c>
      <c r="AV503">
        <v>7.0599999999999996E-2</v>
      </c>
      <c r="AW503" t="s">
        <v>753</v>
      </c>
      <c r="AX503">
        <v>104.26479999999999</v>
      </c>
      <c r="AY503" t="s">
        <v>753</v>
      </c>
      <c r="AZ503" t="s">
        <v>764</v>
      </c>
      <c r="BA503" t="s">
        <v>753</v>
      </c>
      <c r="BB503" t="s">
        <v>753</v>
      </c>
      <c r="BC503" t="s">
        <v>753</v>
      </c>
      <c r="BD503" t="s">
        <v>753</v>
      </c>
    </row>
    <row r="504" spans="1:56" x14ac:dyDescent="0.25">
      <c r="A504" t="s">
        <v>424</v>
      </c>
      <c r="B504">
        <v>872</v>
      </c>
      <c r="C504">
        <v>2</v>
      </c>
      <c r="D504" t="s">
        <v>1541</v>
      </c>
      <c r="E504">
        <v>320</v>
      </c>
      <c r="F504">
        <v>14.7</v>
      </c>
      <c r="G504">
        <v>9</v>
      </c>
      <c r="H504">
        <v>0.63</v>
      </c>
      <c r="I504">
        <v>1</v>
      </c>
      <c r="J504" t="s">
        <v>753</v>
      </c>
      <c r="K504" t="s">
        <v>760</v>
      </c>
      <c r="L504" t="s">
        <v>760</v>
      </c>
      <c r="M504" t="s">
        <v>738</v>
      </c>
      <c r="N504" t="s">
        <v>762</v>
      </c>
      <c r="O504" t="s">
        <v>762</v>
      </c>
      <c r="P504" t="s">
        <v>753</v>
      </c>
      <c r="Q504" t="s">
        <v>753</v>
      </c>
      <c r="R504" t="s">
        <v>753</v>
      </c>
      <c r="S504" t="s">
        <v>762</v>
      </c>
      <c r="T504" t="s">
        <v>753</v>
      </c>
      <c r="U504" t="s">
        <v>760</v>
      </c>
      <c r="V504" t="s">
        <v>753</v>
      </c>
      <c r="W504" t="s">
        <v>760</v>
      </c>
      <c r="X504">
        <v>0</v>
      </c>
      <c r="Y504" t="s">
        <v>753</v>
      </c>
      <c r="Z504" t="s">
        <v>755</v>
      </c>
      <c r="AA504" t="s">
        <v>753</v>
      </c>
      <c r="AB504" t="s">
        <v>764</v>
      </c>
      <c r="AC504">
        <v>4.3128000000000002</v>
      </c>
      <c r="AD504">
        <v>39.152999999999999</v>
      </c>
      <c r="AE504">
        <v>0.27810000000000001</v>
      </c>
      <c r="AF504">
        <v>3100</v>
      </c>
      <c r="AG504">
        <v>161</v>
      </c>
      <c r="AH504">
        <v>0</v>
      </c>
      <c r="AI504">
        <v>101</v>
      </c>
      <c r="AJ504" t="s">
        <v>1635</v>
      </c>
      <c r="AK504">
        <v>5700016</v>
      </c>
      <c r="AL504">
        <v>57000260</v>
      </c>
      <c r="AM504">
        <v>57000020</v>
      </c>
      <c r="AN504">
        <v>690900</v>
      </c>
      <c r="AO504">
        <v>6131086</v>
      </c>
      <c r="AP504">
        <v>690900</v>
      </c>
      <c r="AQ504">
        <v>6131086</v>
      </c>
      <c r="AR504" t="s">
        <v>758</v>
      </c>
      <c r="AS504">
        <v>0</v>
      </c>
      <c r="AT504">
        <v>1.7677</v>
      </c>
      <c r="AU504" t="s">
        <v>763</v>
      </c>
      <c r="AV504">
        <v>0.99390000000000001</v>
      </c>
      <c r="AW504" t="s">
        <v>763</v>
      </c>
      <c r="AX504">
        <v>92.797600000000003</v>
      </c>
      <c r="AY504" t="s">
        <v>753</v>
      </c>
      <c r="AZ504" t="s">
        <v>764</v>
      </c>
      <c r="BA504" t="s">
        <v>753</v>
      </c>
      <c r="BB504" t="s">
        <v>753</v>
      </c>
      <c r="BC504" t="s">
        <v>753</v>
      </c>
      <c r="BD504" t="s">
        <v>753</v>
      </c>
    </row>
    <row r="505" spans="1:56" x14ac:dyDescent="0.25">
      <c r="A505" t="s">
        <v>1930</v>
      </c>
      <c r="B505">
        <v>2403</v>
      </c>
      <c r="C505">
        <v>2</v>
      </c>
      <c r="D505" t="s">
        <v>1577</v>
      </c>
      <c r="E505">
        <v>185</v>
      </c>
      <c r="F505">
        <v>3</v>
      </c>
      <c r="G505">
        <v>15</v>
      </c>
      <c r="H505" t="s">
        <v>1477</v>
      </c>
      <c r="I505" t="s">
        <v>1477</v>
      </c>
      <c r="J505" t="s">
        <v>753</v>
      </c>
      <c r="K505" t="s">
        <v>753</v>
      </c>
      <c r="L505" t="s">
        <v>753</v>
      </c>
      <c r="M505" t="s">
        <v>754</v>
      </c>
      <c r="N505" t="s">
        <v>753</v>
      </c>
      <c r="O505" t="s">
        <v>2352</v>
      </c>
      <c r="P505" t="s">
        <v>753</v>
      </c>
      <c r="Q505">
        <v>0</v>
      </c>
      <c r="R505" t="s">
        <v>753</v>
      </c>
      <c r="S505">
        <v>0</v>
      </c>
      <c r="T505" t="s">
        <v>753</v>
      </c>
      <c r="U505">
        <v>0</v>
      </c>
      <c r="V505" t="s">
        <v>753</v>
      </c>
      <c r="W505" t="s">
        <v>753</v>
      </c>
      <c r="X505">
        <v>0</v>
      </c>
      <c r="Y505" t="s">
        <v>753</v>
      </c>
      <c r="Z505">
        <v>0</v>
      </c>
      <c r="AA505" t="s">
        <v>753</v>
      </c>
      <c r="AB505">
        <v>0</v>
      </c>
      <c r="AC505">
        <v>4.4272999999999998</v>
      </c>
      <c r="AD505">
        <v>75.25</v>
      </c>
      <c r="AE505">
        <v>0.72860000000000003</v>
      </c>
      <c r="AF505">
        <v>1150</v>
      </c>
      <c r="AG505">
        <v>143</v>
      </c>
      <c r="AH505">
        <v>127</v>
      </c>
      <c r="AI505">
        <v>111</v>
      </c>
      <c r="AJ505" t="s">
        <v>1931</v>
      </c>
      <c r="AK505">
        <v>5300136</v>
      </c>
      <c r="AL505">
        <v>53000490</v>
      </c>
      <c r="AM505">
        <v>53000489</v>
      </c>
      <c r="AN505">
        <v>722908</v>
      </c>
      <c r="AO505">
        <v>6166366</v>
      </c>
      <c r="AP505">
        <v>99</v>
      </c>
      <c r="AQ505">
        <v>99</v>
      </c>
      <c r="AR505" t="s">
        <v>1744</v>
      </c>
      <c r="AS505">
        <v>0</v>
      </c>
      <c r="AT505">
        <v>2.0821999999999998</v>
      </c>
      <c r="AU505" t="s">
        <v>753</v>
      </c>
      <c r="AV505">
        <v>7.8100000000000003E-2</v>
      </c>
      <c r="AW505" t="s">
        <v>753</v>
      </c>
      <c r="AX505">
        <v>95.796000000000006</v>
      </c>
      <c r="AY505" t="s">
        <v>753</v>
      </c>
      <c r="AZ505">
        <v>0</v>
      </c>
      <c r="BA505" t="s">
        <v>753</v>
      </c>
      <c r="BB505" t="s">
        <v>753</v>
      </c>
      <c r="BC505" t="s">
        <v>753</v>
      </c>
      <c r="BD505" t="s">
        <v>753</v>
      </c>
    </row>
    <row r="506" spans="1:56" x14ac:dyDescent="0.25">
      <c r="A506" t="s">
        <v>135</v>
      </c>
      <c r="B506">
        <v>337</v>
      </c>
      <c r="C506">
        <v>1</v>
      </c>
      <c r="D506" t="s">
        <v>998</v>
      </c>
      <c r="E506">
        <v>740</v>
      </c>
      <c r="F506">
        <v>28.4</v>
      </c>
      <c r="G506">
        <v>9</v>
      </c>
      <c r="H506">
        <v>1.54</v>
      </c>
      <c r="I506">
        <v>5.8</v>
      </c>
      <c r="J506" t="s">
        <v>753</v>
      </c>
      <c r="K506" t="s">
        <v>755</v>
      </c>
      <c r="L506" t="s">
        <v>755</v>
      </c>
      <c r="M506" t="s">
        <v>754</v>
      </c>
      <c r="N506" t="s">
        <v>755</v>
      </c>
      <c r="O506" t="s">
        <v>2352</v>
      </c>
      <c r="P506" t="s">
        <v>753</v>
      </c>
      <c r="Q506" t="s">
        <v>755</v>
      </c>
      <c r="R506" t="s">
        <v>753</v>
      </c>
      <c r="S506" t="s">
        <v>755</v>
      </c>
      <c r="T506" t="s">
        <v>753</v>
      </c>
      <c r="U506">
        <v>0</v>
      </c>
      <c r="V506" t="s">
        <v>753</v>
      </c>
      <c r="W506" t="s">
        <v>755</v>
      </c>
      <c r="X506">
        <v>0</v>
      </c>
      <c r="Y506" t="s">
        <v>753</v>
      </c>
      <c r="Z506">
        <v>0</v>
      </c>
      <c r="AA506" t="s">
        <v>753</v>
      </c>
      <c r="AB506">
        <v>0</v>
      </c>
      <c r="AC506">
        <v>0.72270000000000001</v>
      </c>
      <c r="AD506">
        <v>34.204000000000001</v>
      </c>
      <c r="AE506" t="s">
        <v>1477</v>
      </c>
      <c r="AF506">
        <v>3110</v>
      </c>
      <c r="AG506">
        <v>36</v>
      </c>
      <c r="AH506">
        <v>36</v>
      </c>
      <c r="AI506">
        <v>0</v>
      </c>
      <c r="AJ506" t="s">
        <v>1109</v>
      </c>
      <c r="AK506">
        <v>2000015</v>
      </c>
      <c r="AL506">
        <v>20000188</v>
      </c>
      <c r="AM506">
        <v>20000017</v>
      </c>
      <c r="AN506">
        <v>521339</v>
      </c>
      <c r="AO506">
        <v>6240483</v>
      </c>
      <c r="AP506">
        <v>521339</v>
      </c>
      <c r="AQ506">
        <v>6240483</v>
      </c>
      <c r="AR506" t="s">
        <v>758</v>
      </c>
      <c r="AS506">
        <v>0</v>
      </c>
      <c r="AT506">
        <v>1.1498999999999999</v>
      </c>
      <c r="AU506" t="s">
        <v>753</v>
      </c>
      <c r="AV506">
        <v>3.0099999999999998E-2</v>
      </c>
      <c r="AW506" t="s">
        <v>755</v>
      </c>
      <c r="AX506">
        <v>95.765500000000003</v>
      </c>
      <c r="AY506" t="s">
        <v>753</v>
      </c>
      <c r="AZ506">
        <v>0</v>
      </c>
      <c r="BA506" t="s">
        <v>753</v>
      </c>
      <c r="BB506" t="s">
        <v>753</v>
      </c>
      <c r="BC506" t="s">
        <v>753</v>
      </c>
      <c r="BD506" t="s">
        <v>753</v>
      </c>
    </row>
    <row r="507" spans="1:56" x14ac:dyDescent="0.25">
      <c r="A507" t="s">
        <v>44</v>
      </c>
      <c r="B507">
        <v>137</v>
      </c>
      <c r="C507">
        <v>1</v>
      </c>
      <c r="D507" t="s">
        <v>863</v>
      </c>
      <c r="E507">
        <v>540</v>
      </c>
      <c r="F507">
        <v>55.3</v>
      </c>
      <c r="G507">
        <v>10</v>
      </c>
      <c r="H507">
        <v>5.07</v>
      </c>
      <c r="I507">
        <v>8.4</v>
      </c>
      <c r="J507" t="s">
        <v>753</v>
      </c>
      <c r="K507" t="s">
        <v>787</v>
      </c>
      <c r="L507" t="s">
        <v>787</v>
      </c>
      <c r="M507" t="s">
        <v>738</v>
      </c>
      <c r="N507" t="s">
        <v>760</v>
      </c>
      <c r="O507" t="s">
        <v>753</v>
      </c>
      <c r="P507" t="s">
        <v>753</v>
      </c>
      <c r="Q507" t="s">
        <v>762</v>
      </c>
      <c r="R507" t="s">
        <v>753</v>
      </c>
      <c r="S507" t="s">
        <v>762</v>
      </c>
      <c r="T507" t="s">
        <v>753</v>
      </c>
      <c r="U507" t="s">
        <v>760</v>
      </c>
      <c r="V507" t="s">
        <v>753</v>
      </c>
      <c r="W507" t="s">
        <v>760</v>
      </c>
      <c r="X507">
        <v>0</v>
      </c>
      <c r="Y507" t="s">
        <v>753</v>
      </c>
      <c r="Z507" t="s">
        <v>787</v>
      </c>
      <c r="AA507" t="s">
        <v>753</v>
      </c>
      <c r="AB507" t="s">
        <v>764</v>
      </c>
      <c r="AC507">
        <v>2.7786</v>
      </c>
      <c r="AD507">
        <v>18.935500000000001</v>
      </c>
      <c r="AE507" t="s">
        <v>1477</v>
      </c>
      <c r="AF507">
        <v>3150</v>
      </c>
      <c r="AG507">
        <v>0</v>
      </c>
      <c r="AH507">
        <v>0</v>
      </c>
      <c r="AI507">
        <v>0</v>
      </c>
      <c r="AJ507" t="s">
        <v>897</v>
      </c>
      <c r="AK507">
        <v>4100006</v>
      </c>
      <c r="AL507">
        <v>41000063</v>
      </c>
      <c r="AM507">
        <v>41000006</v>
      </c>
      <c r="AN507">
        <v>548151</v>
      </c>
      <c r="AO507">
        <v>6101697</v>
      </c>
      <c r="AP507">
        <v>548151</v>
      </c>
      <c r="AQ507">
        <v>6101698</v>
      </c>
      <c r="AR507" t="s">
        <v>758</v>
      </c>
      <c r="AS507" t="s">
        <v>762</v>
      </c>
      <c r="AT507">
        <v>1.9923</v>
      </c>
      <c r="AU507" t="s">
        <v>763</v>
      </c>
      <c r="AV507">
        <v>0.1464</v>
      </c>
      <c r="AW507" t="s">
        <v>763</v>
      </c>
      <c r="AX507">
        <v>131.2885</v>
      </c>
      <c r="AY507" t="s">
        <v>753</v>
      </c>
      <c r="AZ507" t="s">
        <v>764</v>
      </c>
      <c r="BA507" t="s">
        <v>753</v>
      </c>
      <c r="BB507" t="s">
        <v>753</v>
      </c>
      <c r="BC507" t="s">
        <v>753</v>
      </c>
      <c r="BD507" t="s">
        <v>753</v>
      </c>
    </row>
    <row r="508" spans="1:56" x14ac:dyDescent="0.25">
      <c r="A508" t="s">
        <v>61</v>
      </c>
      <c r="B508">
        <v>169</v>
      </c>
      <c r="C508">
        <v>1</v>
      </c>
      <c r="D508" t="s">
        <v>917</v>
      </c>
      <c r="E508">
        <v>420</v>
      </c>
      <c r="F508">
        <v>5.7</v>
      </c>
      <c r="G508">
        <v>10</v>
      </c>
      <c r="H508">
        <v>3.95</v>
      </c>
      <c r="I508">
        <v>8.8000000000000007</v>
      </c>
      <c r="J508" t="s">
        <v>753</v>
      </c>
      <c r="K508" t="s">
        <v>762</v>
      </c>
      <c r="L508" t="s">
        <v>762</v>
      </c>
      <c r="M508" t="s">
        <v>738</v>
      </c>
      <c r="N508" t="s">
        <v>762</v>
      </c>
      <c r="O508" t="s">
        <v>2352</v>
      </c>
      <c r="P508" t="s">
        <v>753</v>
      </c>
      <c r="Q508" t="s">
        <v>762</v>
      </c>
      <c r="R508" t="s">
        <v>753</v>
      </c>
      <c r="S508" t="s">
        <v>762</v>
      </c>
      <c r="T508" t="s">
        <v>753</v>
      </c>
      <c r="U508">
        <v>0</v>
      </c>
      <c r="V508" t="s">
        <v>753</v>
      </c>
      <c r="W508" t="s">
        <v>762</v>
      </c>
      <c r="X508">
        <v>0</v>
      </c>
      <c r="Y508" t="s">
        <v>753</v>
      </c>
      <c r="Z508">
        <v>0</v>
      </c>
      <c r="AA508" t="s">
        <v>753</v>
      </c>
      <c r="AB508">
        <v>0</v>
      </c>
      <c r="AC508">
        <v>4.2545999999999999</v>
      </c>
      <c r="AD508">
        <v>20.9939</v>
      </c>
      <c r="AE508" t="s">
        <v>1477</v>
      </c>
      <c r="AF508">
        <v>0</v>
      </c>
      <c r="AG508">
        <v>0</v>
      </c>
      <c r="AH508">
        <v>0</v>
      </c>
      <c r="AI508">
        <v>0</v>
      </c>
      <c r="AJ508" t="s">
        <v>923</v>
      </c>
      <c r="AK508">
        <v>4600003</v>
      </c>
      <c r="AL508">
        <v>46000123</v>
      </c>
      <c r="AM508">
        <v>46000012</v>
      </c>
      <c r="AN508">
        <v>561051</v>
      </c>
      <c r="AO508">
        <v>6123651</v>
      </c>
      <c r="AP508">
        <v>561040</v>
      </c>
      <c r="AQ508">
        <v>6123685</v>
      </c>
      <c r="AR508" t="s">
        <v>758</v>
      </c>
      <c r="AS508" t="s">
        <v>762</v>
      </c>
      <c r="AT508">
        <v>2.7742</v>
      </c>
      <c r="AU508" t="s">
        <v>763</v>
      </c>
      <c r="AV508">
        <v>6.2399999999999997E-2</v>
      </c>
      <c r="AW508" t="s">
        <v>763</v>
      </c>
      <c r="AX508">
        <v>93.448599999999999</v>
      </c>
      <c r="AY508" t="s">
        <v>753</v>
      </c>
      <c r="AZ508" t="s">
        <v>790</v>
      </c>
      <c r="BA508" t="s">
        <v>753</v>
      </c>
      <c r="BB508" t="s">
        <v>753</v>
      </c>
      <c r="BC508" t="s">
        <v>753</v>
      </c>
      <c r="BD508" t="s">
        <v>753</v>
      </c>
    </row>
    <row r="509" spans="1:56" x14ac:dyDescent="0.25">
      <c r="A509" t="s">
        <v>283</v>
      </c>
      <c r="B509">
        <v>607</v>
      </c>
      <c r="C509">
        <v>1</v>
      </c>
      <c r="D509" t="s">
        <v>941</v>
      </c>
      <c r="E509">
        <v>760</v>
      </c>
      <c r="F509">
        <v>32.1</v>
      </c>
      <c r="G509">
        <v>13</v>
      </c>
      <c r="H509">
        <v>0.49</v>
      </c>
      <c r="I509">
        <v>1.3</v>
      </c>
      <c r="J509" t="s">
        <v>753</v>
      </c>
      <c r="K509" t="s">
        <v>762</v>
      </c>
      <c r="L509" t="s">
        <v>762</v>
      </c>
      <c r="M509" t="s">
        <v>738</v>
      </c>
      <c r="N509" t="s">
        <v>755</v>
      </c>
      <c r="O509" t="s">
        <v>2352</v>
      </c>
      <c r="P509" t="s">
        <v>753</v>
      </c>
      <c r="Q509" t="s">
        <v>755</v>
      </c>
      <c r="R509" t="s">
        <v>753</v>
      </c>
      <c r="S509" t="s">
        <v>755</v>
      </c>
      <c r="T509" t="s">
        <v>753</v>
      </c>
      <c r="U509">
        <v>0</v>
      </c>
      <c r="V509" t="s">
        <v>753</v>
      </c>
      <c r="W509" t="s">
        <v>755</v>
      </c>
      <c r="X509">
        <v>0</v>
      </c>
      <c r="Y509" t="s">
        <v>753</v>
      </c>
      <c r="Z509">
        <v>0</v>
      </c>
      <c r="AA509" t="s">
        <v>753</v>
      </c>
      <c r="AB509">
        <v>0</v>
      </c>
      <c r="AC509">
        <v>1.4278</v>
      </c>
      <c r="AD509">
        <v>92.518100000000004</v>
      </c>
      <c r="AE509">
        <v>0.42349999999999999</v>
      </c>
      <c r="AF509">
        <v>3130</v>
      </c>
      <c r="AG509">
        <v>66</v>
      </c>
      <c r="AH509">
        <v>59</v>
      </c>
      <c r="AI509">
        <v>41</v>
      </c>
      <c r="AJ509" t="s">
        <v>1402</v>
      </c>
      <c r="AK509">
        <v>2500331</v>
      </c>
      <c r="AL509">
        <v>25000834</v>
      </c>
      <c r="AM509">
        <v>25000833</v>
      </c>
      <c r="AN509">
        <v>447297</v>
      </c>
      <c r="AO509">
        <v>6231355</v>
      </c>
      <c r="AP509">
        <v>447297</v>
      </c>
      <c r="AQ509">
        <v>6231355</v>
      </c>
      <c r="AR509" t="s">
        <v>758</v>
      </c>
      <c r="AS509" t="s">
        <v>753</v>
      </c>
      <c r="AT509">
        <v>1.8976999999999999</v>
      </c>
      <c r="AU509" t="s">
        <v>763</v>
      </c>
      <c r="AV509">
        <v>0.13850000000000001</v>
      </c>
      <c r="AW509" t="s">
        <v>763</v>
      </c>
      <c r="AX509">
        <v>98.195700000000002</v>
      </c>
      <c r="AY509" t="s">
        <v>753</v>
      </c>
      <c r="AZ509">
        <v>0</v>
      </c>
      <c r="BA509" t="s">
        <v>753</v>
      </c>
      <c r="BB509" t="s">
        <v>753</v>
      </c>
      <c r="BC509" t="s">
        <v>753</v>
      </c>
      <c r="BD509" t="s">
        <v>753</v>
      </c>
    </row>
    <row r="510" spans="1:56" x14ac:dyDescent="0.25">
      <c r="A510" t="s">
        <v>136</v>
      </c>
      <c r="B510">
        <v>338</v>
      </c>
      <c r="C510">
        <v>1</v>
      </c>
      <c r="D510" t="s">
        <v>998</v>
      </c>
      <c r="E510">
        <v>665</v>
      </c>
      <c r="F510">
        <v>17.3</v>
      </c>
      <c r="G510">
        <v>15</v>
      </c>
      <c r="H510">
        <v>0.49</v>
      </c>
      <c r="I510">
        <v>1.1000000000000001</v>
      </c>
      <c r="J510" t="s">
        <v>753</v>
      </c>
      <c r="K510" t="s">
        <v>787</v>
      </c>
      <c r="L510" t="s">
        <v>787</v>
      </c>
      <c r="M510" t="s">
        <v>738</v>
      </c>
      <c r="N510" t="s">
        <v>787</v>
      </c>
      <c r="O510" t="s">
        <v>2352</v>
      </c>
      <c r="P510" t="s">
        <v>753</v>
      </c>
      <c r="Q510">
        <v>0</v>
      </c>
      <c r="R510" t="s">
        <v>753</v>
      </c>
      <c r="S510">
        <v>0</v>
      </c>
      <c r="T510" t="s">
        <v>753</v>
      </c>
      <c r="U510">
        <v>0</v>
      </c>
      <c r="V510" t="s">
        <v>753</v>
      </c>
      <c r="W510" t="s">
        <v>787</v>
      </c>
      <c r="X510">
        <v>0</v>
      </c>
      <c r="Y510" t="s">
        <v>753</v>
      </c>
      <c r="Z510">
        <v>0</v>
      </c>
      <c r="AA510" t="s">
        <v>753</v>
      </c>
      <c r="AB510" t="s">
        <v>764</v>
      </c>
      <c r="AC510">
        <v>4.0001499999999997</v>
      </c>
      <c r="AD510">
        <v>99.7697</v>
      </c>
      <c r="AE510">
        <v>1.5866500000000001</v>
      </c>
      <c r="AF510">
        <v>1150</v>
      </c>
      <c r="AG510">
        <v>0</v>
      </c>
      <c r="AH510">
        <v>0</v>
      </c>
      <c r="AI510">
        <v>0</v>
      </c>
      <c r="AJ510" t="s">
        <v>1110</v>
      </c>
      <c r="AK510">
        <v>1600024</v>
      </c>
      <c r="AL510">
        <v>16000300</v>
      </c>
      <c r="AM510">
        <v>16000069</v>
      </c>
      <c r="AN510">
        <v>448905</v>
      </c>
      <c r="AO510">
        <v>6272000</v>
      </c>
      <c r="AP510">
        <v>448763</v>
      </c>
      <c r="AQ510">
        <v>6272000</v>
      </c>
      <c r="AR510" t="s">
        <v>758</v>
      </c>
      <c r="AS510" t="s">
        <v>762</v>
      </c>
      <c r="AT510">
        <v>4.9081999999999999</v>
      </c>
      <c r="AU510" t="s">
        <v>763</v>
      </c>
      <c r="AV510">
        <v>0.66420000000000001</v>
      </c>
      <c r="AW510" t="s">
        <v>763</v>
      </c>
      <c r="AX510">
        <v>115.89455000000001</v>
      </c>
      <c r="AY510" t="s">
        <v>753</v>
      </c>
      <c r="AZ510" t="s">
        <v>764</v>
      </c>
      <c r="BA510" t="s">
        <v>753</v>
      </c>
      <c r="BB510" t="s">
        <v>753</v>
      </c>
      <c r="BC510" t="s">
        <v>753</v>
      </c>
      <c r="BD510" t="s">
        <v>753</v>
      </c>
    </row>
    <row r="511" spans="1:56" x14ac:dyDescent="0.25">
      <c r="A511" t="s">
        <v>774</v>
      </c>
      <c r="B511">
        <v>14</v>
      </c>
      <c r="C511">
        <v>1</v>
      </c>
      <c r="D511" t="s">
        <v>752</v>
      </c>
      <c r="E511">
        <v>787</v>
      </c>
      <c r="F511">
        <v>351.3</v>
      </c>
      <c r="G511">
        <v>10</v>
      </c>
      <c r="H511">
        <v>3.61</v>
      </c>
      <c r="I511">
        <v>19.5</v>
      </c>
      <c r="J511" t="s">
        <v>753</v>
      </c>
      <c r="K511" t="s">
        <v>762</v>
      </c>
      <c r="L511" t="s">
        <v>762</v>
      </c>
      <c r="M511" t="s">
        <v>738</v>
      </c>
      <c r="N511" t="s">
        <v>753</v>
      </c>
      <c r="O511" t="s">
        <v>753</v>
      </c>
      <c r="P511" t="s">
        <v>753</v>
      </c>
      <c r="Q511" t="s">
        <v>755</v>
      </c>
      <c r="R511" t="s">
        <v>753</v>
      </c>
      <c r="S511" t="s">
        <v>755</v>
      </c>
      <c r="T511" t="s">
        <v>753</v>
      </c>
      <c r="U511" t="s">
        <v>762</v>
      </c>
      <c r="V511" t="s">
        <v>753</v>
      </c>
      <c r="W511" t="s">
        <v>762</v>
      </c>
      <c r="X511" t="s">
        <v>753</v>
      </c>
      <c r="Y511" t="s">
        <v>753</v>
      </c>
      <c r="Z511" t="s">
        <v>755</v>
      </c>
      <c r="AA511" t="s">
        <v>753</v>
      </c>
      <c r="AB511" t="s">
        <v>764</v>
      </c>
      <c r="AC511">
        <v>1.4556333333333333</v>
      </c>
      <c r="AD511">
        <v>6.5895250000000001</v>
      </c>
      <c r="AE511">
        <v>2.5350000000000001E-2</v>
      </c>
      <c r="AF511">
        <v>3140</v>
      </c>
      <c r="AG511">
        <v>24</v>
      </c>
      <c r="AH511">
        <v>24</v>
      </c>
      <c r="AI511">
        <v>22</v>
      </c>
      <c r="AJ511" t="s">
        <v>775</v>
      </c>
      <c r="AK511">
        <v>100009</v>
      </c>
      <c r="AL511">
        <v>1000044</v>
      </c>
      <c r="AM511">
        <v>1000035</v>
      </c>
      <c r="AN511">
        <v>476319</v>
      </c>
      <c r="AO511">
        <v>6320842</v>
      </c>
      <c r="AP511">
        <v>476319</v>
      </c>
      <c r="AQ511">
        <v>6320842</v>
      </c>
      <c r="AR511" t="s">
        <v>758</v>
      </c>
      <c r="AS511" t="s">
        <v>755</v>
      </c>
      <c r="AT511">
        <v>0.57403333333333328</v>
      </c>
      <c r="AU511" t="s">
        <v>755</v>
      </c>
      <c r="AV511">
        <v>1.7433333333333332E-2</v>
      </c>
      <c r="AW511" t="s">
        <v>755</v>
      </c>
      <c r="AX511">
        <v>103.93690000000001</v>
      </c>
      <c r="AY511" t="s">
        <v>753</v>
      </c>
      <c r="AZ511" t="s">
        <v>764</v>
      </c>
      <c r="BA511" t="s">
        <v>753</v>
      </c>
      <c r="BB511" t="s">
        <v>753</v>
      </c>
      <c r="BC511" t="s">
        <v>753</v>
      </c>
      <c r="BD511" t="s">
        <v>753</v>
      </c>
    </row>
    <row r="512" spans="1:56" x14ac:dyDescent="0.25">
      <c r="A512" t="s">
        <v>73</v>
      </c>
      <c r="B512">
        <v>196</v>
      </c>
      <c r="C512">
        <v>1</v>
      </c>
      <c r="D512" t="s">
        <v>765</v>
      </c>
      <c r="E512">
        <v>430</v>
      </c>
      <c r="F512">
        <v>15.3</v>
      </c>
      <c r="G512">
        <v>9</v>
      </c>
      <c r="H512">
        <v>0.51</v>
      </c>
      <c r="I512">
        <v>1</v>
      </c>
      <c r="J512" t="s">
        <v>753</v>
      </c>
      <c r="K512" t="s">
        <v>787</v>
      </c>
      <c r="L512" t="s">
        <v>787</v>
      </c>
      <c r="M512" t="s">
        <v>738</v>
      </c>
      <c r="N512" t="s">
        <v>787</v>
      </c>
      <c r="O512" t="s">
        <v>2352</v>
      </c>
      <c r="P512" t="s">
        <v>753</v>
      </c>
      <c r="Q512" t="s">
        <v>787</v>
      </c>
      <c r="R512" t="s">
        <v>753</v>
      </c>
      <c r="S512" t="s">
        <v>787</v>
      </c>
      <c r="T512" t="s">
        <v>753</v>
      </c>
      <c r="U512">
        <v>0</v>
      </c>
      <c r="V512" t="s">
        <v>753</v>
      </c>
      <c r="W512" t="s">
        <v>787</v>
      </c>
      <c r="X512">
        <v>0</v>
      </c>
      <c r="Y512" t="s">
        <v>753</v>
      </c>
      <c r="Z512">
        <v>0</v>
      </c>
      <c r="AA512" t="s">
        <v>753</v>
      </c>
      <c r="AB512">
        <v>0</v>
      </c>
      <c r="AC512">
        <v>2.2717000000000001</v>
      </c>
      <c r="AD512">
        <v>57.151299999999999</v>
      </c>
      <c r="AE512" t="s">
        <v>1477</v>
      </c>
      <c r="AF512">
        <v>3100</v>
      </c>
      <c r="AG512">
        <v>0</v>
      </c>
      <c r="AH512">
        <v>0</v>
      </c>
      <c r="AI512">
        <v>0</v>
      </c>
      <c r="AJ512" t="s">
        <v>953</v>
      </c>
      <c r="AK512">
        <v>4500009</v>
      </c>
      <c r="AL512">
        <v>45000269</v>
      </c>
      <c r="AM512">
        <v>45000021</v>
      </c>
      <c r="AN512">
        <v>587030</v>
      </c>
      <c r="AO512">
        <v>6127696</v>
      </c>
      <c r="AP512">
        <v>587031</v>
      </c>
      <c r="AQ512">
        <v>6127697</v>
      </c>
      <c r="AR512" t="s">
        <v>758</v>
      </c>
      <c r="AS512" t="s">
        <v>762</v>
      </c>
      <c r="AT512">
        <v>6.3019999999999996</v>
      </c>
      <c r="AU512" t="s">
        <v>763</v>
      </c>
      <c r="AV512">
        <v>0.495</v>
      </c>
      <c r="AW512" t="s">
        <v>763</v>
      </c>
      <c r="AX512">
        <v>123.93219999999999</v>
      </c>
      <c r="AY512" t="s">
        <v>753</v>
      </c>
      <c r="AZ512" t="s">
        <v>764</v>
      </c>
      <c r="BA512" t="s">
        <v>753</v>
      </c>
      <c r="BB512" t="s">
        <v>753</v>
      </c>
      <c r="BC512" t="s">
        <v>753</v>
      </c>
      <c r="BD512" t="s">
        <v>753</v>
      </c>
    </row>
    <row r="513" spans="1:56" x14ac:dyDescent="0.25">
      <c r="A513" t="s">
        <v>1895</v>
      </c>
      <c r="B513">
        <v>2102</v>
      </c>
      <c r="C513">
        <v>2</v>
      </c>
      <c r="D513" t="s">
        <v>1467</v>
      </c>
      <c r="E513">
        <v>306</v>
      </c>
      <c r="F513">
        <v>17.8</v>
      </c>
      <c r="G513">
        <v>17</v>
      </c>
      <c r="H513" t="s">
        <v>1477</v>
      </c>
      <c r="I513" t="s">
        <v>1477</v>
      </c>
      <c r="J513" t="s">
        <v>753</v>
      </c>
      <c r="K513" t="s">
        <v>1477</v>
      </c>
      <c r="L513" t="s">
        <v>1477</v>
      </c>
      <c r="M513">
        <v>0</v>
      </c>
      <c r="N513">
        <v>0</v>
      </c>
      <c r="O513" t="s">
        <v>2352</v>
      </c>
      <c r="P513" t="s">
        <v>753</v>
      </c>
      <c r="Q513">
        <v>0</v>
      </c>
      <c r="R513" t="s">
        <v>753</v>
      </c>
      <c r="S513">
        <v>0</v>
      </c>
      <c r="T513" t="s">
        <v>753</v>
      </c>
      <c r="U513">
        <v>0</v>
      </c>
      <c r="V513" t="s">
        <v>753</v>
      </c>
      <c r="W513">
        <v>0</v>
      </c>
      <c r="X513">
        <v>0</v>
      </c>
      <c r="Y513" t="s">
        <v>753</v>
      </c>
      <c r="Z513">
        <v>0</v>
      </c>
      <c r="AA513" t="s">
        <v>753</v>
      </c>
      <c r="AB513">
        <v>0</v>
      </c>
      <c r="AC513" t="s">
        <v>1477</v>
      </c>
      <c r="AD513" t="s">
        <v>1477</v>
      </c>
      <c r="AE513" t="s">
        <v>1477</v>
      </c>
      <c r="AF513">
        <v>0</v>
      </c>
      <c r="AG513">
        <v>0</v>
      </c>
      <c r="AH513">
        <v>0</v>
      </c>
      <c r="AI513">
        <v>0</v>
      </c>
      <c r="AJ513" t="s">
        <v>1138</v>
      </c>
      <c r="AK513" t="s">
        <v>1138</v>
      </c>
      <c r="AL513" t="s">
        <v>1138</v>
      </c>
      <c r="AM513" t="s">
        <v>1138</v>
      </c>
      <c r="AN513">
        <v>99</v>
      </c>
      <c r="AO513">
        <v>99</v>
      </c>
      <c r="AP513">
        <v>99</v>
      </c>
      <c r="AQ513">
        <v>99</v>
      </c>
      <c r="AR513" t="s">
        <v>1744</v>
      </c>
      <c r="AS513">
        <v>0</v>
      </c>
      <c r="AT513" t="s">
        <v>1477</v>
      </c>
      <c r="AU513">
        <v>0</v>
      </c>
      <c r="AV513" t="s">
        <v>1477</v>
      </c>
      <c r="AW513">
        <v>0</v>
      </c>
      <c r="AX513" t="s">
        <v>1477</v>
      </c>
      <c r="AY513">
        <v>0</v>
      </c>
      <c r="AZ513">
        <v>0</v>
      </c>
      <c r="BA513" t="s">
        <v>753</v>
      </c>
      <c r="BB513" t="s">
        <v>753</v>
      </c>
      <c r="BC513" t="s">
        <v>753</v>
      </c>
      <c r="BD513" t="s">
        <v>753</v>
      </c>
    </row>
    <row r="514" spans="1:56" x14ac:dyDescent="0.25">
      <c r="A514" t="s">
        <v>284</v>
      </c>
      <c r="B514">
        <v>608</v>
      </c>
      <c r="C514">
        <v>1</v>
      </c>
      <c r="D514" t="s">
        <v>941</v>
      </c>
      <c r="E514">
        <v>573</v>
      </c>
      <c r="F514">
        <v>14.5</v>
      </c>
      <c r="G514">
        <v>11</v>
      </c>
      <c r="H514">
        <v>1.21</v>
      </c>
      <c r="I514">
        <v>4.0999999999999996</v>
      </c>
      <c r="J514" t="s">
        <v>753</v>
      </c>
      <c r="K514" t="s">
        <v>753</v>
      </c>
      <c r="L514" t="s">
        <v>753</v>
      </c>
      <c r="M514" t="s">
        <v>754</v>
      </c>
      <c r="N514" t="s">
        <v>753</v>
      </c>
      <c r="O514" t="s">
        <v>2352</v>
      </c>
      <c r="P514" t="s">
        <v>753</v>
      </c>
      <c r="Q514">
        <v>0</v>
      </c>
      <c r="R514" t="s">
        <v>753</v>
      </c>
      <c r="S514">
        <v>0</v>
      </c>
      <c r="T514" t="s">
        <v>753</v>
      </c>
      <c r="U514">
        <v>0</v>
      </c>
      <c r="V514" t="s">
        <v>753</v>
      </c>
      <c r="W514" t="s">
        <v>753</v>
      </c>
      <c r="X514">
        <v>0</v>
      </c>
      <c r="Y514" t="s">
        <v>753</v>
      </c>
      <c r="Z514">
        <v>0</v>
      </c>
      <c r="AA514" t="s">
        <v>753</v>
      </c>
      <c r="AB514">
        <v>0</v>
      </c>
      <c r="AC514">
        <v>1.8409500000000001</v>
      </c>
      <c r="AD514">
        <v>35.922699999999999</v>
      </c>
      <c r="AE514">
        <v>0.6875</v>
      </c>
      <c r="AF514">
        <v>1150</v>
      </c>
      <c r="AG514">
        <v>69</v>
      </c>
      <c r="AH514">
        <v>62</v>
      </c>
      <c r="AI514">
        <v>43</v>
      </c>
      <c r="AJ514" t="s">
        <v>1403</v>
      </c>
      <c r="AK514">
        <v>3000018</v>
      </c>
      <c r="AL514">
        <v>30000552</v>
      </c>
      <c r="AM514">
        <v>30000026</v>
      </c>
      <c r="AN514">
        <v>448826</v>
      </c>
      <c r="AO514">
        <v>6184575</v>
      </c>
      <c r="AP514">
        <v>448826</v>
      </c>
      <c r="AQ514">
        <v>6184575</v>
      </c>
      <c r="AR514" t="s">
        <v>758</v>
      </c>
      <c r="AS514" t="s">
        <v>755</v>
      </c>
      <c r="AT514">
        <v>1.0333000000000001</v>
      </c>
      <c r="AU514" t="s">
        <v>755</v>
      </c>
      <c r="AV514">
        <v>0.11269999999999999</v>
      </c>
      <c r="AW514" t="s">
        <v>753</v>
      </c>
      <c r="AX514">
        <v>95.879199999999997</v>
      </c>
      <c r="AY514" t="s">
        <v>753</v>
      </c>
      <c r="AZ514">
        <v>0</v>
      </c>
      <c r="BA514" t="s">
        <v>753</v>
      </c>
      <c r="BB514" t="s">
        <v>753</v>
      </c>
      <c r="BC514" t="s">
        <v>753</v>
      </c>
      <c r="BD514" t="s">
        <v>753</v>
      </c>
    </row>
    <row r="515" spans="1:56" x14ac:dyDescent="0.25">
      <c r="A515" t="s">
        <v>285</v>
      </c>
      <c r="B515">
        <v>609</v>
      </c>
      <c r="C515">
        <v>1</v>
      </c>
      <c r="D515" t="s">
        <v>941</v>
      </c>
      <c r="E515">
        <v>573</v>
      </c>
      <c r="F515">
        <v>6</v>
      </c>
      <c r="G515">
        <v>9</v>
      </c>
      <c r="H515">
        <v>1.28</v>
      </c>
      <c r="I515">
        <v>5.2</v>
      </c>
      <c r="J515" t="s">
        <v>753</v>
      </c>
      <c r="K515" t="s">
        <v>760</v>
      </c>
      <c r="L515" t="s">
        <v>760</v>
      </c>
      <c r="M515" t="s">
        <v>738</v>
      </c>
      <c r="N515" t="s">
        <v>760</v>
      </c>
      <c r="O515" t="s">
        <v>2352</v>
      </c>
      <c r="P515" t="s">
        <v>753</v>
      </c>
      <c r="Q515">
        <v>0</v>
      </c>
      <c r="R515" t="s">
        <v>753</v>
      </c>
      <c r="S515">
        <v>0</v>
      </c>
      <c r="T515" t="s">
        <v>753</v>
      </c>
      <c r="U515">
        <v>0</v>
      </c>
      <c r="V515" t="s">
        <v>753</v>
      </c>
      <c r="W515" t="s">
        <v>760</v>
      </c>
      <c r="X515">
        <v>0</v>
      </c>
      <c r="Y515" t="s">
        <v>753</v>
      </c>
      <c r="Z515">
        <v>0</v>
      </c>
      <c r="AA515" t="s">
        <v>753</v>
      </c>
      <c r="AB515">
        <v>0</v>
      </c>
      <c r="AC515">
        <v>1.8149999999999999</v>
      </c>
      <c r="AD515">
        <v>42.604399999999998</v>
      </c>
      <c r="AE515">
        <v>0.36409999999999998</v>
      </c>
      <c r="AF515">
        <v>3150</v>
      </c>
      <c r="AG515">
        <v>69</v>
      </c>
      <c r="AH515">
        <v>62</v>
      </c>
      <c r="AI515">
        <v>43</v>
      </c>
      <c r="AJ515" t="s">
        <v>1404</v>
      </c>
      <c r="AK515" t="s">
        <v>1405</v>
      </c>
      <c r="AL515" t="s">
        <v>1138</v>
      </c>
      <c r="AM515">
        <v>30000027</v>
      </c>
      <c r="AN515">
        <v>448830</v>
      </c>
      <c r="AO515">
        <v>6183177</v>
      </c>
      <c r="AP515">
        <v>448826</v>
      </c>
      <c r="AQ515">
        <v>6184575</v>
      </c>
      <c r="AR515" t="s">
        <v>758</v>
      </c>
      <c r="AS515" t="s">
        <v>762</v>
      </c>
      <c r="AT515">
        <v>0.81659999999999999</v>
      </c>
      <c r="AU515" t="s">
        <v>755</v>
      </c>
      <c r="AV515">
        <v>0.1115</v>
      </c>
      <c r="AW515" t="s">
        <v>763</v>
      </c>
      <c r="AX515">
        <v>89.584900000000005</v>
      </c>
      <c r="AY515" t="s">
        <v>753</v>
      </c>
      <c r="AZ515">
        <v>0</v>
      </c>
      <c r="BA515" t="s">
        <v>753</v>
      </c>
      <c r="BB515" t="s">
        <v>753</v>
      </c>
      <c r="BC515" t="s">
        <v>753</v>
      </c>
      <c r="BD515" t="s">
        <v>753</v>
      </c>
    </row>
    <row r="516" spans="1:56" x14ac:dyDescent="0.25">
      <c r="A516" t="s">
        <v>286</v>
      </c>
      <c r="B516">
        <v>610</v>
      </c>
      <c r="C516">
        <v>1</v>
      </c>
      <c r="D516" t="s">
        <v>941</v>
      </c>
      <c r="E516">
        <v>573</v>
      </c>
      <c r="F516">
        <v>4.5</v>
      </c>
      <c r="G516">
        <v>9</v>
      </c>
      <c r="H516">
        <v>2.0499999999999998</v>
      </c>
      <c r="I516">
        <v>3.5</v>
      </c>
      <c r="J516" t="s">
        <v>753</v>
      </c>
      <c r="K516" t="s">
        <v>1477</v>
      </c>
      <c r="L516" t="s">
        <v>1477</v>
      </c>
      <c r="M516">
        <v>0</v>
      </c>
      <c r="N516">
        <v>0</v>
      </c>
      <c r="O516" t="s">
        <v>2352</v>
      </c>
      <c r="P516" t="s">
        <v>753</v>
      </c>
      <c r="Q516">
        <v>0</v>
      </c>
      <c r="R516" t="s">
        <v>753</v>
      </c>
      <c r="S516">
        <v>0</v>
      </c>
      <c r="T516" t="s">
        <v>753</v>
      </c>
      <c r="U516">
        <v>0</v>
      </c>
      <c r="V516" t="s">
        <v>753</v>
      </c>
      <c r="W516">
        <v>0</v>
      </c>
      <c r="X516">
        <v>0</v>
      </c>
      <c r="Y516" t="s">
        <v>753</v>
      </c>
      <c r="Z516">
        <v>0</v>
      </c>
      <c r="AA516" t="s">
        <v>753</v>
      </c>
      <c r="AB516">
        <v>0</v>
      </c>
      <c r="AC516">
        <v>0.86</v>
      </c>
      <c r="AD516">
        <v>34</v>
      </c>
      <c r="AE516" t="s">
        <v>1477</v>
      </c>
      <c r="AF516">
        <v>3150</v>
      </c>
      <c r="AG516">
        <v>69</v>
      </c>
      <c r="AH516">
        <v>62</v>
      </c>
      <c r="AI516">
        <v>43</v>
      </c>
      <c r="AJ516" t="s">
        <v>1406</v>
      </c>
      <c r="AK516">
        <v>3000145</v>
      </c>
      <c r="AL516">
        <v>30000554</v>
      </c>
      <c r="AM516">
        <v>30000028</v>
      </c>
      <c r="AN516">
        <v>448779</v>
      </c>
      <c r="AO516">
        <v>6181626</v>
      </c>
      <c r="AP516">
        <v>448779</v>
      </c>
      <c r="AQ516">
        <v>6181626</v>
      </c>
      <c r="AR516" t="s">
        <v>758</v>
      </c>
      <c r="AS516">
        <v>0</v>
      </c>
      <c r="AT516" t="s">
        <v>1477</v>
      </c>
      <c r="AU516">
        <v>0</v>
      </c>
      <c r="AV516" t="s">
        <v>1477</v>
      </c>
      <c r="AW516">
        <v>0</v>
      </c>
      <c r="AX516" t="s">
        <v>1477</v>
      </c>
      <c r="AY516">
        <v>0</v>
      </c>
      <c r="AZ516">
        <v>0</v>
      </c>
      <c r="BA516" t="s">
        <v>753</v>
      </c>
      <c r="BB516" t="s">
        <v>753</v>
      </c>
      <c r="BC516" t="s">
        <v>753</v>
      </c>
      <c r="BD516" t="s">
        <v>753</v>
      </c>
    </row>
    <row r="517" spans="1:56" x14ac:dyDescent="0.25">
      <c r="A517" t="s">
        <v>287</v>
      </c>
      <c r="B517">
        <v>612</v>
      </c>
      <c r="C517">
        <v>1</v>
      </c>
      <c r="D517" t="s">
        <v>941</v>
      </c>
      <c r="E517">
        <v>573</v>
      </c>
      <c r="F517">
        <v>14.9</v>
      </c>
      <c r="G517">
        <v>9</v>
      </c>
      <c r="H517">
        <v>1.1100000000000001</v>
      </c>
      <c r="I517">
        <v>2.5</v>
      </c>
      <c r="J517" t="s">
        <v>753</v>
      </c>
      <c r="K517" t="s">
        <v>753</v>
      </c>
      <c r="L517" t="s">
        <v>753</v>
      </c>
      <c r="M517" t="s">
        <v>754</v>
      </c>
      <c r="N517" t="s">
        <v>753</v>
      </c>
      <c r="O517" t="s">
        <v>2352</v>
      </c>
      <c r="P517" t="s">
        <v>753</v>
      </c>
      <c r="Q517" t="s">
        <v>753</v>
      </c>
      <c r="R517" t="s">
        <v>753</v>
      </c>
      <c r="S517" t="s">
        <v>753</v>
      </c>
      <c r="T517" t="s">
        <v>753</v>
      </c>
      <c r="U517">
        <v>0</v>
      </c>
      <c r="V517" t="s">
        <v>753</v>
      </c>
      <c r="W517" t="s">
        <v>753</v>
      </c>
      <c r="X517">
        <v>0</v>
      </c>
      <c r="Y517" t="s">
        <v>753</v>
      </c>
      <c r="Z517">
        <v>0</v>
      </c>
      <c r="AA517" t="s">
        <v>753</v>
      </c>
      <c r="AB517">
        <v>0</v>
      </c>
      <c r="AC517">
        <v>1.7214</v>
      </c>
      <c r="AD517">
        <v>41.954000000000001</v>
      </c>
      <c r="AE517">
        <v>0.46679999999999999</v>
      </c>
      <c r="AF517">
        <v>1150</v>
      </c>
      <c r="AG517">
        <v>69</v>
      </c>
      <c r="AH517">
        <v>62</v>
      </c>
      <c r="AI517">
        <v>43</v>
      </c>
      <c r="AJ517" t="s">
        <v>1407</v>
      </c>
      <c r="AK517">
        <v>2500589</v>
      </c>
      <c r="AL517">
        <v>25003348</v>
      </c>
      <c r="AM517">
        <v>25003347</v>
      </c>
      <c r="AN517">
        <v>448865</v>
      </c>
      <c r="AO517">
        <v>6183865</v>
      </c>
      <c r="AP517">
        <v>448865</v>
      </c>
      <c r="AQ517">
        <v>6183865</v>
      </c>
      <c r="AR517" t="s">
        <v>758</v>
      </c>
      <c r="AS517" t="s">
        <v>753</v>
      </c>
      <c r="AT517">
        <v>0.98880000000000001</v>
      </c>
      <c r="AU517" t="s">
        <v>755</v>
      </c>
      <c r="AV517">
        <v>9.2299999999999993E-2</v>
      </c>
      <c r="AW517" t="s">
        <v>763</v>
      </c>
      <c r="AX517">
        <v>95.906199999999998</v>
      </c>
      <c r="AY517" t="s">
        <v>753</v>
      </c>
      <c r="AZ517">
        <v>0</v>
      </c>
      <c r="BA517" t="s">
        <v>753</v>
      </c>
      <c r="BB517" t="s">
        <v>753</v>
      </c>
      <c r="BC517" t="s">
        <v>753</v>
      </c>
      <c r="BD517" t="s">
        <v>753</v>
      </c>
    </row>
    <row r="518" spans="1:56" x14ac:dyDescent="0.25">
      <c r="A518" t="s">
        <v>395</v>
      </c>
      <c r="B518">
        <v>818</v>
      </c>
      <c r="C518">
        <v>2</v>
      </c>
      <c r="D518" t="s">
        <v>1577</v>
      </c>
      <c r="E518">
        <v>265</v>
      </c>
      <c r="F518">
        <v>11.2</v>
      </c>
      <c r="G518">
        <v>9</v>
      </c>
      <c r="H518">
        <v>0.77</v>
      </c>
      <c r="I518">
        <v>3.2</v>
      </c>
      <c r="J518" t="s">
        <v>753</v>
      </c>
      <c r="K518" t="s">
        <v>755</v>
      </c>
      <c r="L518" t="s">
        <v>755</v>
      </c>
      <c r="M518" t="s">
        <v>754</v>
      </c>
      <c r="N518" t="s">
        <v>755</v>
      </c>
      <c r="O518" t="s">
        <v>2352</v>
      </c>
      <c r="P518" t="s">
        <v>753</v>
      </c>
      <c r="Q518" t="s">
        <v>755</v>
      </c>
      <c r="R518" t="s">
        <v>753</v>
      </c>
      <c r="S518" t="s">
        <v>755</v>
      </c>
      <c r="T518" t="s">
        <v>753</v>
      </c>
      <c r="U518">
        <v>0</v>
      </c>
      <c r="V518" t="s">
        <v>753</v>
      </c>
      <c r="W518" t="s">
        <v>755</v>
      </c>
      <c r="X518">
        <v>0</v>
      </c>
      <c r="Y518" t="s">
        <v>753</v>
      </c>
      <c r="Z518">
        <v>0</v>
      </c>
      <c r="AA518" t="s">
        <v>753</v>
      </c>
      <c r="AB518">
        <v>0</v>
      </c>
      <c r="AC518">
        <v>1.7149000000000001</v>
      </c>
      <c r="AD518">
        <v>10.005800000000001</v>
      </c>
      <c r="AE518" t="s">
        <v>1477</v>
      </c>
      <c r="AF518">
        <v>0</v>
      </c>
      <c r="AG518">
        <v>0</v>
      </c>
      <c r="AH518">
        <v>0</v>
      </c>
      <c r="AI518">
        <v>0</v>
      </c>
      <c r="AJ518" t="s">
        <v>1595</v>
      </c>
      <c r="AK518">
        <v>5300171</v>
      </c>
      <c r="AL518">
        <v>53000626</v>
      </c>
      <c r="AM518">
        <v>53000577</v>
      </c>
      <c r="AN518">
        <v>699460</v>
      </c>
      <c r="AO518">
        <v>6170500</v>
      </c>
      <c r="AP518">
        <v>699460</v>
      </c>
      <c r="AQ518">
        <v>6170500</v>
      </c>
      <c r="AR518" t="s">
        <v>758</v>
      </c>
      <c r="AS518">
        <v>0</v>
      </c>
      <c r="AT518">
        <v>1.2804</v>
      </c>
      <c r="AU518" t="s">
        <v>753</v>
      </c>
      <c r="AV518">
        <v>2.58E-2</v>
      </c>
      <c r="AW518" t="s">
        <v>755</v>
      </c>
      <c r="AX518">
        <v>125.5624</v>
      </c>
      <c r="AY518" t="s">
        <v>753</v>
      </c>
      <c r="AZ518">
        <v>0</v>
      </c>
      <c r="BA518" t="s">
        <v>753</v>
      </c>
      <c r="BB518" t="s">
        <v>753</v>
      </c>
      <c r="BC518" t="s">
        <v>753</v>
      </c>
      <c r="BD518" t="s">
        <v>753</v>
      </c>
    </row>
    <row r="519" spans="1:56" x14ac:dyDescent="0.25">
      <c r="A519" t="s">
        <v>1958</v>
      </c>
      <c r="B519">
        <v>2603</v>
      </c>
      <c r="C519">
        <v>2</v>
      </c>
      <c r="D519" t="s">
        <v>1611</v>
      </c>
      <c r="E519">
        <v>390</v>
      </c>
      <c r="F519">
        <v>1.8</v>
      </c>
      <c r="G519">
        <v>17</v>
      </c>
      <c r="H519" t="s">
        <v>1477</v>
      </c>
      <c r="I519" t="s">
        <v>1477</v>
      </c>
      <c r="J519" t="s">
        <v>753</v>
      </c>
      <c r="K519" t="s">
        <v>1477</v>
      </c>
      <c r="L519" t="s">
        <v>1477</v>
      </c>
      <c r="M519">
        <v>0</v>
      </c>
      <c r="N519">
        <v>0</v>
      </c>
      <c r="O519" t="s">
        <v>2352</v>
      </c>
      <c r="P519" t="s">
        <v>753</v>
      </c>
      <c r="Q519">
        <v>0</v>
      </c>
      <c r="R519" t="s">
        <v>753</v>
      </c>
      <c r="S519">
        <v>0</v>
      </c>
      <c r="T519" t="s">
        <v>753</v>
      </c>
      <c r="U519">
        <v>0</v>
      </c>
      <c r="V519" t="s">
        <v>753</v>
      </c>
      <c r="W519">
        <v>0</v>
      </c>
      <c r="X519">
        <v>0</v>
      </c>
      <c r="Y519" t="s">
        <v>753</v>
      </c>
      <c r="Z519">
        <v>0</v>
      </c>
      <c r="AA519" t="s">
        <v>753</v>
      </c>
      <c r="AB519">
        <v>0</v>
      </c>
      <c r="AC519" t="s">
        <v>1477</v>
      </c>
      <c r="AD519" t="s">
        <v>1477</v>
      </c>
      <c r="AE519" t="s">
        <v>1477</v>
      </c>
      <c r="AF519">
        <v>1150</v>
      </c>
      <c r="AG519">
        <v>168</v>
      </c>
      <c r="AH519">
        <v>147</v>
      </c>
      <c r="AI519">
        <v>89</v>
      </c>
      <c r="AJ519" t="s">
        <v>1959</v>
      </c>
      <c r="AK519">
        <v>6000182</v>
      </c>
      <c r="AL519">
        <v>60000692</v>
      </c>
      <c r="AM519">
        <v>60000691</v>
      </c>
      <c r="AN519">
        <v>705116</v>
      </c>
      <c r="AO519">
        <v>6105698</v>
      </c>
      <c r="AP519">
        <v>705116</v>
      </c>
      <c r="AQ519">
        <v>6105698</v>
      </c>
      <c r="AR519" t="s">
        <v>1744</v>
      </c>
      <c r="AS519">
        <v>0</v>
      </c>
      <c r="AT519" t="s">
        <v>1477</v>
      </c>
      <c r="AU519">
        <v>0</v>
      </c>
      <c r="AV519" t="s">
        <v>1477</v>
      </c>
      <c r="AW519">
        <v>0</v>
      </c>
      <c r="AX519" t="s">
        <v>1477</v>
      </c>
      <c r="AY519">
        <v>0</v>
      </c>
      <c r="AZ519">
        <v>0</v>
      </c>
      <c r="BA519" t="s">
        <v>753</v>
      </c>
      <c r="BB519" t="s">
        <v>753</v>
      </c>
      <c r="BC519" t="s">
        <v>753</v>
      </c>
      <c r="BD519" t="s">
        <v>753</v>
      </c>
    </row>
    <row r="520" spans="1:56" x14ac:dyDescent="0.25">
      <c r="A520" t="s">
        <v>1954</v>
      </c>
      <c r="B520">
        <v>2601</v>
      </c>
      <c r="C520">
        <v>2</v>
      </c>
      <c r="D520" t="s">
        <v>1611</v>
      </c>
      <c r="E520">
        <v>390</v>
      </c>
      <c r="F520">
        <v>1.4</v>
      </c>
      <c r="G520">
        <v>13</v>
      </c>
      <c r="H520">
        <v>0.1</v>
      </c>
      <c r="I520" t="s">
        <v>1477</v>
      </c>
      <c r="J520" t="s">
        <v>753</v>
      </c>
      <c r="K520" t="s">
        <v>1477</v>
      </c>
      <c r="L520" t="s">
        <v>1477</v>
      </c>
      <c r="M520">
        <v>0</v>
      </c>
      <c r="N520">
        <v>0</v>
      </c>
      <c r="O520" t="s">
        <v>2352</v>
      </c>
      <c r="P520" t="s">
        <v>753</v>
      </c>
      <c r="Q520">
        <v>0</v>
      </c>
      <c r="R520" t="s">
        <v>753</v>
      </c>
      <c r="S520">
        <v>0</v>
      </c>
      <c r="T520" t="s">
        <v>753</v>
      </c>
      <c r="U520">
        <v>0</v>
      </c>
      <c r="V520" t="s">
        <v>753</v>
      </c>
      <c r="W520">
        <v>0</v>
      </c>
      <c r="X520">
        <v>0</v>
      </c>
      <c r="Y520" t="s">
        <v>753</v>
      </c>
      <c r="Z520">
        <v>0</v>
      </c>
      <c r="AA520" t="s">
        <v>753</v>
      </c>
      <c r="AB520">
        <v>0</v>
      </c>
      <c r="AC520">
        <v>2.2000000000000002</v>
      </c>
      <c r="AD520">
        <v>104</v>
      </c>
      <c r="AE520" t="s">
        <v>1477</v>
      </c>
      <c r="AF520">
        <v>1150</v>
      </c>
      <c r="AG520">
        <v>168</v>
      </c>
      <c r="AH520">
        <v>147</v>
      </c>
      <c r="AI520">
        <v>89</v>
      </c>
      <c r="AJ520" t="s">
        <v>1955</v>
      </c>
      <c r="AK520">
        <v>6000195</v>
      </c>
      <c r="AL520">
        <v>60000885</v>
      </c>
      <c r="AM520">
        <v>60000786</v>
      </c>
      <c r="AN520">
        <v>99</v>
      </c>
      <c r="AO520">
        <v>99</v>
      </c>
      <c r="AP520">
        <v>99</v>
      </c>
      <c r="AQ520">
        <v>99</v>
      </c>
      <c r="AR520" t="s">
        <v>1744</v>
      </c>
      <c r="AS520">
        <v>0</v>
      </c>
      <c r="AT520" t="s">
        <v>1477</v>
      </c>
      <c r="AU520">
        <v>0</v>
      </c>
      <c r="AV520" t="s">
        <v>1477</v>
      </c>
      <c r="AW520">
        <v>0</v>
      </c>
      <c r="AX520" t="s">
        <v>1477</v>
      </c>
      <c r="AY520">
        <v>0</v>
      </c>
      <c r="AZ520">
        <v>0</v>
      </c>
      <c r="BA520" t="s">
        <v>753</v>
      </c>
      <c r="BB520" t="s">
        <v>753</v>
      </c>
      <c r="BC520" t="s">
        <v>753</v>
      </c>
      <c r="BD520" t="s">
        <v>753</v>
      </c>
    </row>
    <row r="521" spans="1:56" x14ac:dyDescent="0.25">
      <c r="A521" t="s">
        <v>2076</v>
      </c>
      <c r="B521">
        <v>11005</v>
      </c>
      <c r="C521">
        <v>1</v>
      </c>
      <c r="D521" t="s">
        <v>801</v>
      </c>
      <c r="E521">
        <v>573</v>
      </c>
      <c r="F521">
        <v>5.6</v>
      </c>
      <c r="G521">
        <v>17</v>
      </c>
      <c r="H521" t="s">
        <v>1477</v>
      </c>
      <c r="I521" t="s">
        <v>1477</v>
      </c>
      <c r="J521" t="s">
        <v>753</v>
      </c>
      <c r="K521" t="s">
        <v>1477</v>
      </c>
      <c r="L521" t="s">
        <v>1477</v>
      </c>
      <c r="M521">
        <v>0</v>
      </c>
      <c r="N521">
        <v>0</v>
      </c>
      <c r="O521" t="s">
        <v>2352</v>
      </c>
      <c r="P521" t="s">
        <v>753</v>
      </c>
      <c r="Q521">
        <v>0</v>
      </c>
      <c r="R521" t="s">
        <v>753</v>
      </c>
      <c r="S521">
        <v>0</v>
      </c>
      <c r="T521" t="s">
        <v>753</v>
      </c>
      <c r="U521">
        <v>0</v>
      </c>
      <c r="V521" t="s">
        <v>753</v>
      </c>
      <c r="W521">
        <v>0</v>
      </c>
      <c r="X521">
        <v>0</v>
      </c>
      <c r="Y521" t="s">
        <v>753</v>
      </c>
      <c r="Z521">
        <v>0</v>
      </c>
      <c r="AA521" t="s">
        <v>753</v>
      </c>
      <c r="AB521">
        <v>0</v>
      </c>
      <c r="AC521" t="s">
        <v>1477</v>
      </c>
      <c r="AD521" t="s">
        <v>1477</v>
      </c>
      <c r="AE521" t="s">
        <v>1477</v>
      </c>
      <c r="AF521">
        <v>0</v>
      </c>
      <c r="AG521">
        <v>0</v>
      </c>
      <c r="AH521">
        <v>0</v>
      </c>
      <c r="AI521">
        <v>0</v>
      </c>
      <c r="AJ521" t="s">
        <v>1138</v>
      </c>
      <c r="AK521" t="s">
        <v>1138</v>
      </c>
      <c r="AL521">
        <v>31000504</v>
      </c>
      <c r="AM521">
        <v>31000014</v>
      </c>
      <c r="AN521">
        <v>99</v>
      </c>
      <c r="AO521">
        <v>99</v>
      </c>
      <c r="AP521">
        <v>99</v>
      </c>
      <c r="AQ521">
        <v>99</v>
      </c>
      <c r="AR521" t="s">
        <v>1744</v>
      </c>
      <c r="AS521">
        <v>0</v>
      </c>
      <c r="AT521" t="s">
        <v>1477</v>
      </c>
      <c r="AU521">
        <v>0</v>
      </c>
      <c r="AV521" t="s">
        <v>1477</v>
      </c>
      <c r="AW521">
        <v>0</v>
      </c>
      <c r="AX521" t="s">
        <v>1477</v>
      </c>
      <c r="AY521">
        <v>0</v>
      </c>
      <c r="AZ521">
        <v>0</v>
      </c>
      <c r="BA521" t="s">
        <v>753</v>
      </c>
      <c r="BB521" t="s">
        <v>753</v>
      </c>
      <c r="BC521" t="s">
        <v>753</v>
      </c>
      <c r="BD521" t="s">
        <v>753</v>
      </c>
    </row>
    <row r="522" spans="1:56" x14ac:dyDescent="0.25">
      <c r="A522" t="s">
        <v>425</v>
      </c>
      <c r="B522">
        <v>873</v>
      </c>
      <c r="C522">
        <v>2</v>
      </c>
      <c r="D522" t="s">
        <v>1541</v>
      </c>
      <c r="E522">
        <v>330</v>
      </c>
      <c r="F522">
        <v>13</v>
      </c>
      <c r="G522">
        <v>9</v>
      </c>
      <c r="H522">
        <v>0.75</v>
      </c>
      <c r="I522">
        <v>2</v>
      </c>
      <c r="J522" t="s">
        <v>753</v>
      </c>
      <c r="K522" t="s">
        <v>762</v>
      </c>
      <c r="L522" t="s">
        <v>762</v>
      </c>
      <c r="M522" t="s">
        <v>738</v>
      </c>
      <c r="N522" t="s">
        <v>753</v>
      </c>
      <c r="O522" t="s">
        <v>2352</v>
      </c>
      <c r="P522" t="s">
        <v>753</v>
      </c>
      <c r="Q522" t="s">
        <v>755</v>
      </c>
      <c r="R522" t="s">
        <v>753</v>
      </c>
      <c r="S522" t="s">
        <v>755</v>
      </c>
      <c r="T522" t="s">
        <v>753</v>
      </c>
      <c r="U522">
        <v>0</v>
      </c>
      <c r="V522" t="s">
        <v>753</v>
      </c>
      <c r="W522" t="s">
        <v>753</v>
      </c>
      <c r="X522">
        <v>0</v>
      </c>
      <c r="Y522" t="s">
        <v>753</v>
      </c>
      <c r="Z522">
        <v>0</v>
      </c>
      <c r="AA522" t="s">
        <v>753</v>
      </c>
      <c r="AB522">
        <v>0</v>
      </c>
      <c r="AC522">
        <v>2.0594999999999999</v>
      </c>
      <c r="AD522">
        <v>39.835500000000003</v>
      </c>
      <c r="AE522">
        <v>0.26</v>
      </c>
      <c r="AF522">
        <v>3140</v>
      </c>
      <c r="AG522">
        <v>0</v>
      </c>
      <c r="AH522">
        <v>0</v>
      </c>
      <c r="AI522">
        <v>0</v>
      </c>
      <c r="AJ522" t="s">
        <v>1636</v>
      </c>
      <c r="AK522">
        <v>5600032</v>
      </c>
      <c r="AL522">
        <v>56000213</v>
      </c>
      <c r="AM522">
        <v>56000212</v>
      </c>
      <c r="AN522">
        <v>652390</v>
      </c>
      <c r="AO522">
        <v>6139342</v>
      </c>
      <c r="AP522">
        <v>652390</v>
      </c>
      <c r="AQ522">
        <v>6139342</v>
      </c>
      <c r="AR522" t="s">
        <v>758</v>
      </c>
      <c r="AS522" t="s">
        <v>753</v>
      </c>
      <c r="AT522">
        <v>1.4480999999999999</v>
      </c>
      <c r="AU522" t="s">
        <v>763</v>
      </c>
      <c r="AV522">
        <v>0.12089999999999999</v>
      </c>
      <c r="AW522" t="s">
        <v>763</v>
      </c>
      <c r="AX522">
        <v>105.70480000000001</v>
      </c>
      <c r="AY522" t="s">
        <v>753</v>
      </c>
      <c r="AZ522">
        <v>0</v>
      </c>
      <c r="BA522" t="s">
        <v>753</v>
      </c>
      <c r="BB522" t="s">
        <v>753</v>
      </c>
      <c r="BC522" t="s">
        <v>753</v>
      </c>
      <c r="BD522" t="s">
        <v>753</v>
      </c>
    </row>
    <row r="523" spans="1:56" x14ac:dyDescent="0.25">
      <c r="A523" t="s">
        <v>137</v>
      </c>
      <c r="B523">
        <v>339</v>
      </c>
      <c r="C523">
        <v>1</v>
      </c>
      <c r="D523" t="s">
        <v>998</v>
      </c>
      <c r="E523">
        <v>787</v>
      </c>
      <c r="F523">
        <v>21.5</v>
      </c>
      <c r="G523">
        <v>9</v>
      </c>
      <c r="H523">
        <v>0.35</v>
      </c>
      <c r="I523">
        <v>0.69</v>
      </c>
      <c r="J523" t="s">
        <v>753</v>
      </c>
      <c r="K523" t="s">
        <v>762</v>
      </c>
      <c r="L523" t="s">
        <v>762</v>
      </c>
      <c r="M523" t="s">
        <v>738</v>
      </c>
      <c r="N523" t="s">
        <v>753</v>
      </c>
      <c r="O523" t="s">
        <v>755</v>
      </c>
      <c r="P523" t="s">
        <v>753</v>
      </c>
      <c r="Q523" t="s">
        <v>755</v>
      </c>
      <c r="R523" t="s">
        <v>753</v>
      </c>
      <c r="S523" t="s">
        <v>755</v>
      </c>
      <c r="T523" t="s">
        <v>753</v>
      </c>
      <c r="U523" t="s">
        <v>753</v>
      </c>
      <c r="V523" t="s">
        <v>753</v>
      </c>
      <c r="W523" t="s">
        <v>753</v>
      </c>
      <c r="X523">
        <v>0</v>
      </c>
      <c r="Y523" t="s">
        <v>753</v>
      </c>
      <c r="Z523" t="s">
        <v>762</v>
      </c>
      <c r="AA523" t="s">
        <v>753</v>
      </c>
      <c r="AB523" t="s">
        <v>764</v>
      </c>
      <c r="AC523">
        <v>3.8419499999999998</v>
      </c>
      <c r="AD523">
        <v>43.748400000000004</v>
      </c>
      <c r="AE523">
        <v>0.2</v>
      </c>
      <c r="AF523">
        <v>3150</v>
      </c>
      <c r="AG523">
        <v>27</v>
      </c>
      <c r="AH523">
        <v>27</v>
      </c>
      <c r="AI523">
        <v>0</v>
      </c>
      <c r="AJ523" t="s">
        <v>1111</v>
      </c>
      <c r="AK523">
        <v>1100015</v>
      </c>
      <c r="AL523">
        <v>11000074</v>
      </c>
      <c r="AM523">
        <v>11000019</v>
      </c>
      <c r="AN523">
        <v>465759</v>
      </c>
      <c r="AO523">
        <v>6305422</v>
      </c>
      <c r="AP523">
        <v>465759</v>
      </c>
      <c r="AQ523">
        <v>6305422</v>
      </c>
      <c r="AR523" t="s">
        <v>758</v>
      </c>
      <c r="AS523">
        <v>0</v>
      </c>
      <c r="AT523">
        <v>3.6263000000000001</v>
      </c>
      <c r="AU523" t="s">
        <v>763</v>
      </c>
      <c r="AV523">
        <v>6.7400000000000002E-2</v>
      </c>
      <c r="AW523" t="s">
        <v>753</v>
      </c>
      <c r="AX523">
        <v>103.07275</v>
      </c>
      <c r="AY523" t="s">
        <v>753</v>
      </c>
      <c r="AZ523" t="s">
        <v>764</v>
      </c>
      <c r="BA523" t="s">
        <v>753</v>
      </c>
      <c r="BB523" t="s">
        <v>753</v>
      </c>
      <c r="BC523" t="s">
        <v>753</v>
      </c>
      <c r="BD523" t="s">
        <v>753</v>
      </c>
    </row>
    <row r="524" spans="1:56" x14ac:dyDescent="0.25">
      <c r="A524" t="s">
        <v>1875</v>
      </c>
      <c r="B524">
        <v>1810</v>
      </c>
      <c r="C524">
        <v>1</v>
      </c>
      <c r="D524" t="s">
        <v>941</v>
      </c>
      <c r="E524">
        <v>756</v>
      </c>
      <c r="F524">
        <v>10.6</v>
      </c>
      <c r="G524">
        <v>17</v>
      </c>
      <c r="H524" t="s">
        <v>1477</v>
      </c>
      <c r="I524" t="s">
        <v>1477</v>
      </c>
      <c r="J524" t="s">
        <v>753</v>
      </c>
      <c r="K524" t="s">
        <v>1477</v>
      </c>
      <c r="L524" t="s">
        <v>1477</v>
      </c>
      <c r="M524">
        <v>0</v>
      </c>
      <c r="N524">
        <v>0</v>
      </c>
      <c r="O524" t="s">
        <v>2352</v>
      </c>
      <c r="P524" t="s">
        <v>753</v>
      </c>
      <c r="Q524">
        <v>0</v>
      </c>
      <c r="R524" t="s">
        <v>753</v>
      </c>
      <c r="S524">
        <v>0</v>
      </c>
      <c r="T524" t="s">
        <v>753</v>
      </c>
      <c r="U524">
        <v>0</v>
      </c>
      <c r="V524" t="s">
        <v>753</v>
      </c>
      <c r="W524">
        <v>0</v>
      </c>
      <c r="X524">
        <v>0</v>
      </c>
      <c r="Y524" t="s">
        <v>753</v>
      </c>
      <c r="Z524">
        <v>0</v>
      </c>
      <c r="AA524" t="s">
        <v>753</v>
      </c>
      <c r="AB524">
        <v>0</v>
      </c>
      <c r="AC524" t="s">
        <v>1477</v>
      </c>
      <c r="AD524" t="s">
        <v>1477</v>
      </c>
      <c r="AE524" t="s">
        <v>1477</v>
      </c>
      <c r="AF524">
        <v>0</v>
      </c>
      <c r="AG524">
        <v>0</v>
      </c>
      <c r="AH524">
        <v>0</v>
      </c>
      <c r="AI524">
        <v>0</v>
      </c>
      <c r="AJ524" t="s">
        <v>1138</v>
      </c>
      <c r="AK524" t="s">
        <v>1138</v>
      </c>
      <c r="AL524">
        <v>25000035</v>
      </c>
      <c r="AM524">
        <v>25000079</v>
      </c>
      <c r="AN524">
        <v>99</v>
      </c>
      <c r="AO524">
        <v>99</v>
      </c>
      <c r="AP524">
        <v>99</v>
      </c>
      <c r="AQ524">
        <v>99</v>
      </c>
      <c r="AR524" t="s">
        <v>1744</v>
      </c>
      <c r="AS524">
        <v>0</v>
      </c>
      <c r="AT524" t="s">
        <v>1477</v>
      </c>
      <c r="AU524">
        <v>0</v>
      </c>
      <c r="AV524" t="s">
        <v>1477</v>
      </c>
      <c r="AW524">
        <v>0</v>
      </c>
      <c r="AX524" t="s">
        <v>1477</v>
      </c>
      <c r="AY524">
        <v>0</v>
      </c>
      <c r="AZ524">
        <v>0</v>
      </c>
      <c r="BA524" t="s">
        <v>753</v>
      </c>
      <c r="BB524" t="s">
        <v>753</v>
      </c>
      <c r="BC524" t="s">
        <v>753</v>
      </c>
      <c r="BD524" t="s">
        <v>753</v>
      </c>
    </row>
    <row r="525" spans="1:56" x14ac:dyDescent="0.25">
      <c r="A525" t="s">
        <v>176</v>
      </c>
      <c r="B525">
        <v>435</v>
      </c>
      <c r="C525">
        <v>1</v>
      </c>
      <c r="D525" t="s">
        <v>1217</v>
      </c>
      <c r="E525">
        <v>760</v>
      </c>
      <c r="F525">
        <v>105.8</v>
      </c>
      <c r="G525">
        <v>9</v>
      </c>
      <c r="H525">
        <v>1.05</v>
      </c>
      <c r="I525">
        <v>1.7</v>
      </c>
      <c r="J525" t="s">
        <v>753</v>
      </c>
      <c r="K525" t="s">
        <v>762</v>
      </c>
      <c r="L525" t="s">
        <v>762</v>
      </c>
      <c r="M525" t="s">
        <v>738</v>
      </c>
      <c r="N525" t="s">
        <v>753</v>
      </c>
      <c r="O525" t="s">
        <v>762</v>
      </c>
      <c r="P525" t="s">
        <v>753</v>
      </c>
      <c r="Q525" t="s">
        <v>753</v>
      </c>
      <c r="R525" t="s">
        <v>753</v>
      </c>
      <c r="S525" t="s">
        <v>753</v>
      </c>
      <c r="T525" t="s">
        <v>753</v>
      </c>
      <c r="U525" t="s">
        <v>753</v>
      </c>
      <c r="V525" t="s">
        <v>753</v>
      </c>
      <c r="W525" t="s">
        <v>753</v>
      </c>
      <c r="X525">
        <v>0</v>
      </c>
      <c r="Y525" t="s">
        <v>753</v>
      </c>
      <c r="Z525" t="s">
        <v>762</v>
      </c>
      <c r="AA525" t="s">
        <v>753</v>
      </c>
      <c r="AB525">
        <v>0</v>
      </c>
      <c r="AC525">
        <v>1.4862500000000001</v>
      </c>
      <c r="AD525">
        <v>43.75053333333333</v>
      </c>
      <c r="AE525">
        <v>0.19660000000000002</v>
      </c>
      <c r="AF525">
        <v>3150</v>
      </c>
      <c r="AG525">
        <v>72</v>
      </c>
      <c r="AH525">
        <v>188</v>
      </c>
      <c r="AI525">
        <v>114</v>
      </c>
      <c r="AJ525" t="s">
        <v>1235</v>
      </c>
      <c r="AK525">
        <v>2500043</v>
      </c>
      <c r="AL525">
        <v>25000113</v>
      </c>
      <c r="AM525">
        <v>25000058</v>
      </c>
      <c r="AN525">
        <v>450677</v>
      </c>
      <c r="AO525">
        <v>6233658</v>
      </c>
      <c r="AP525">
        <v>450481</v>
      </c>
      <c r="AQ525">
        <v>6233857</v>
      </c>
      <c r="AR525" t="s">
        <v>758</v>
      </c>
      <c r="AS525" t="s">
        <v>755</v>
      </c>
      <c r="AT525">
        <v>1.1580333333333335</v>
      </c>
      <c r="AU525" t="s">
        <v>753</v>
      </c>
      <c r="AV525">
        <v>4.2533333333333333E-2</v>
      </c>
      <c r="AW525" t="s">
        <v>755</v>
      </c>
      <c r="AX525">
        <v>94.636199999999988</v>
      </c>
      <c r="AY525" t="s">
        <v>753</v>
      </c>
      <c r="AZ525">
        <v>0</v>
      </c>
      <c r="BA525" t="s">
        <v>753</v>
      </c>
      <c r="BB525" t="s">
        <v>753</v>
      </c>
      <c r="BC525" t="s">
        <v>753</v>
      </c>
      <c r="BD525" t="s">
        <v>753</v>
      </c>
    </row>
    <row r="526" spans="1:56" x14ac:dyDescent="0.25">
      <c r="A526" t="s">
        <v>838</v>
      </c>
      <c r="B526">
        <v>67</v>
      </c>
      <c r="C526">
        <v>1</v>
      </c>
      <c r="D526" t="s">
        <v>801</v>
      </c>
      <c r="E526">
        <v>550</v>
      </c>
      <c r="F526">
        <v>4.3</v>
      </c>
      <c r="G526">
        <v>13</v>
      </c>
      <c r="H526">
        <v>1.07</v>
      </c>
      <c r="I526">
        <v>2.5</v>
      </c>
      <c r="J526" t="s">
        <v>753</v>
      </c>
      <c r="K526" t="s">
        <v>760</v>
      </c>
      <c r="L526" t="s">
        <v>760</v>
      </c>
      <c r="M526" t="s">
        <v>738</v>
      </c>
      <c r="N526" t="s">
        <v>762</v>
      </c>
      <c r="O526" t="s">
        <v>2352</v>
      </c>
      <c r="P526" t="s">
        <v>753</v>
      </c>
      <c r="Q526" t="s">
        <v>760</v>
      </c>
      <c r="R526" t="s">
        <v>753</v>
      </c>
      <c r="S526" t="s">
        <v>760</v>
      </c>
      <c r="T526" t="s">
        <v>753</v>
      </c>
      <c r="U526">
        <v>0</v>
      </c>
      <c r="V526" t="s">
        <v>753</v>
      </c>
      <c r="W526" t="s">
        <v>762</v>
      </c>
      <c r="X526">
        <v>0</v>
      </c>
      <c r="Y526" t="s">
        <v>753</v>
      </c>
      <c r="Z526">
        <v>0</v>
      </c>
      <c r="AA526" t="s">
        <v>753</v>
      </c>
      <c r="AB526">
        <v>0</v>
      </c>
      <c r="AC526">
        <v>0.47749999999999998</v>
      </c>
      <c r="AD526">
        <v>73.953999999999994</v>
      </c>
      <c r="AE526">
        <v>0.1</v>
      </c>
      <c r="AF526">
        <v>3150</v>
      </c>
      <c r="AG526">
        <v>89</v>
      </c>
      <c r="AH526">
        <v>78</v>
      </c>
      <c r="AI526">
        <v>65</v>
      </c>
      <c r="AJ526" t="s">
        <v>839</v>
      </c>
      <c r="AK526">
        <v>4000016</v>
      </c>
      <c r="AL526">
        <v>40000186</v>
      </c>
      <c r="AM526">
        <v>40000016</v>
      </c>
      <c r="AN526">
        <v>471479</v>
      </c>
      <c r="AO526">
        <v>6112090</v>
      </c>
      <c r="AP526">
        <v>471460</v>
      </c>
      <c r="AQ526">
        <v>6112194</v>
      </c>
      <c r="AR526" t="s">
        <v>758</v>
      </c>
      <c r="AS526" t="s">
        <v>753</v>
      </c>
      <c r="AT526">
        <v>1.2786</v>
      </c>
      <c r="AU526" t="s">
        <v>755</v>
      </c>
      <c r="AV526">
        <v>0.24110000000000001</v>
      </c>
      <c r="AW526" t="s">
        <v>763</v>
      </c>
      <c r="AX526">
        <v>87.346500000000006</v>
      </c>
      <c r="AY526" t="s">
        <v>753</v>
      </c>
      <c r="AZ526">
        <v>0</v>
      </c>
      <c r="BA526" t="s">
        <v>753</v>
      </c>
      <c r="BB526" t="s">
        <v>753</v>
      </c>
      <c r="BC526" t="s">
        <v>753</v>
      </c>
      <c r="BD526" t="s">
        <v>753</v>
      </c>
    </row>
    <row r="527" spans="1:56" x14ac:dyDescent="0.25">
      <c r="A527" t="s">
        <v>840</v>
      </c>
      <c r="B527">
        <v>68</v>
      </c>
      <c r="C527">
        <v>1</v>
      </c>
      <c r="D527" t="s">
        <v>801</v>
      </c>
      <c r="E527">
        <v>550</v>
      </c>
      <c r="F527">
        <v>1.3</v>
      </c>
      <c r="G527">
        <v>13</v>
      </c>
      <c r="H527">
        <v>1.93</v>
      </c>
      <c r="I527">
        <v>3.5</v>
      </c>
      <c r="J527" t="s">
        <v>753</v>
      </c>
      <c r="K527" t="s">
        <v>1477</v>
      </c>
      <c r="L527" t="s">
        <v>1477</v>
      </c>
      <c r="M527">
        <v>0</v>
      </c>
      <c r="N527">
        <v>0</v>
      </c>
      <c r="O527" t="s">
        <v>2352</v>
      </c>
      <c r="P527" t="s">
        <v>753</v>
      </c>
      <c r="Q527">
        <v>0</v>
      </c>
      <c r="R527" t="s">
        <v>753</v>
      </c>
      <c r="S527">
        <v>0</v>
      </c>
      <c r="T527" t="s">
        <v>753</v>
      </c>
      <c r="U527">
        <v>0</v>
      </c>
      <c r="V527" t="s">
        <v>753</v>
      </c>
      <c r="W527">
        <v>0</v>
      </c>
      <c r="X527">
        <v>0</v>
      </c>
      <c r="Y527" t="s">
        <v>753</v>
      </c>
      <c r="Z527">
        <v>0</v>
      </c>
      <c r="AA527" t="s">
        <v>753</v>
      </c>
      <c r="AB527">
        <v>0</v>
      </c>
      <c r="AC527">
        <v>0.67</v>
      </c>
      <c r="AD527">
        <v>120</v>
      </c>
      <c r="AE527" t="s">
        <v>1477</v>
      </c>
      <c r="AF527">
        <v>3150</v>
      </c>
      <c r="AG527">
        <v>89</v>
      </c>
      <c r="AH527">
        <v>78</v>
      </c>
      <c r="AI527">
        <v>65</v>
      </c>
      <c r="AJ527" t="s">
        <v>841</v>
      </c>
      <c r="AK527">
        <v>4000090</v>
      </c>
      <c r="AL527">
        <v>40000498</v>
      </c>
      <c r="AM527">
        <v>40000497</v>
      </c>
      <c r="AN527">
        <v>471646</v>
      </c>
      <c r="AO527">
        <v>6112276</v>
      </c>
      <c r="AP527">
        <v>471646</v>
      </c>
      <c r="AQ527">
        <v>6112276</v>
      </c>
      <c r="AR527" t="s">
        <v>758</v>
      </c>
      <c r="AS527">
        <v>0</v>
      </c>
      <c r="AT527" t="s">
        <v>1477</v>
      </c>
      <c r="AU527">
        <v>0</v>
      </c>
      <c r="AV527" t="s">
        <v>1477</v>
      </c>
      <c r="AW527">
        <v>0</v>
      </c>
      <c r="AX527" t="s">
        <v>1477</v>
      </c>
      <c r="AY527">
        <v>0</v>
      </c>
      <c r="AZ527">
        <v>0</v>
      </c>
      <c r="BA527" t="s">
        <v>753</v>
      </c>
      <c r="BB527" t="s">
        <v>753</v>
      </c>
      <c r="BC527" t="s">
        <v>753</v>
      </c>
      <c r="BD527" t="s">
        <v>753</v>
      </c>
    </row>
    <row r="528" spans="1:56" x14ac:dyDescent="0.25">
      <c r="A528" t="s">
        <v>91</v>
      </c>
      <c r="B528">
        <v>231</v>
      </c>
      <c r="C528">
        <v>1</v>
      </c>
      <c r="D528" t="s">
        <v>917</v>
      </c>
      <c r="E528">
        <v>482</v>
      </c>
      <c r="F528">
        <v>55.5</v>
      </c>
      <c r="G528">
        <v>9</v>
      </c>
      <c r="H528">
        <v>1.07</v>
      </c>
      <c r="I528">
        <v>2.4</v>
      </c>
      <c r="J528" t="s">
        <v>787</v>
      </c>
      <c r="K528" t="s">
        <v>787</v>
      </c>
      <c r="L528" t="s">
        <v>787</v>
      </c>
      <c r="M528" t="s">
        <v>754</v>
      </c>
      <c r="N528" t="s">
        <v>787</v>
      </c>
      <c r="O528" t="s">
        <v>2352</v>
      </c>
      <c r="P528" t="s">
        <v>860</v>
      </c>
      <c r="Q528" t="s">
        <v>753</v>
      </c>
      <c r="R528" t="s">
        <v>753</v>
      </c>
      <c r="S528" t="s">
        <v>753</v>
      </c>
      <c r="T528" t="s">
        <v>753</v>
      </c>
      <c r="U528">
        <v>0</v>
      </c>
      <c r="V528" t="s">
        <v>787</v>
      </c>
      <c r="W528" t="s">
        <v>787</v>
      </c>
      <c r="X528">
        <v>0</v>
      </c>
      <c r="Y528" t="s">
        <v>860</v>
      </c>
      <c r="Z528">
        <v>0</v>
      </c>
      <c r="AA528" t="s">
        <v>860</v>
      </c>
      <c r="AB528">
        <v>0</v>
      </c>
      <c r="AC528">
        <v>3.8573000000000004</v>
      </c>
      <c r="AD528">
        <v>46.658249999999995</v>
      </c>
      <c r="AE528">
        <v>0.1</v>
      </c>
      <c r="AF528">
        <v>3150</v>
      </c>
      <c r="AG528">
        <v>127</v>
      </c>
      <c r="AH528">
        <v>111</v>
      </c>
      <c r="AI528">
        <v>72</v>
      </c>
      <c r="AJ528" t="s">
        <v>984</v>
      </c>
      <c r="AK528">
        <v>4400076</v>
      </c>
      <c r="AL528">
        <v>44000425</v>
      </c>
      <c r="AM528">
        <v>44000424</v>
      </c>
      <c r="AN528">
        <v>608010</v>
      </c>
      <c r="AO528">
        <v>6075000</v>
      </c>
      <c r="AP528">
        <v>608010</v>
      </c>
      <c r="AQ528">
        <v>6075000</v>
      </c>
      <c r="AR528" t="s">
        <v>758</v>
      </c>
      <c r="AS528" t="s">
        <v>762</v>
      </c>
      <c r="AT528">
        <v>2.9072</v>
      </c>
      <c r="AU528" t="s">
        <v>763</v>
      </c>
      <c r="AV528">
        <v>0.27480000000000004</v>
      </c>
      <c r="AW528" t="s">
        <v>763</v>
      </c>
      <c r="AX528">
        <v>91.70750000000001</v>
      </c>
      <c r="AY528" t="s">
        <v>753</v>
      </c>
      <c r="AZ528">
        <v>0</v>
      </c>
      <c r="BA528" t="s">
        <v>762</v>
      </c>
      <c r="BB528" t="s">
        <v>762</v>
      </c>
      <c r="BC528" t="s">
        <v>753</v>
      </c>
      <c r="BD528" t="s">
        <v>762</v>
      </c>
    </row>
    <row r="529" spans="1:56" x14ac:dyDescent="0.25">
      <c r="A529" t="s">
        <v>642</v>
      </c>
      <c r="B529">
        <v>69</v>
      </c>
      <c r="C529">
        <v>1</v>
      </c>
      <c r="D529" t="s">
        <v>801</v>
      </c>
      <c r="E529">
        <v>573</v>
      </c>
      <c r="F529">
        <v>21.1</v>
      </c>
      <c r="G529">
        <v>5</v>
      </c>
      <c r="H529">
        <v>0.34</v>
      </c>
      <c r="I529">
        <v>1.5</v>
      </c>
      <c r="J529" t="s">
        <v>753</v>
      </c>
      <c r="K529" t="s">
        <v>787</v>
      </c>
      <c r="L529" t="s">
        <v>787</v>
      </c>
      <c r="M529" t="s">
        <v>738</v>
      </c>
      <c r="N529" t="s">
        <v>787</v>
      </c>
      <c r="O529" t="s">
        <v>2352</v>
      </c>
      <c r="P529" t="s">
        <v>753</v>
      </c>
      <c r="Q529" t="s">
        <v>753</v>
      </c>
      <c r="R529" t="s">
        <v>753</v>
      </c>
      <c r="S529" t="s">
        <v>753</v>
      </c>
      <c r="T529" t="s">
        <v>753</v>
      </c>
      <c r="U529">
        <v>0</v>
      </c>
      <c r="V529" t="s">
        <v>753</v>
      </c>
      <c r="W529" t="s">
        <v>787</v>
      </c>
      <c r="X529">
        <v>0</v>
      </c>
      <c r="Y529" t="s">
        <v>753</v>
      </c>
      <c r="Z529">
        <v>0</v>
      </c>
      <c r="AA529" t="s">
        <v>753</v>
      </c>
      <c r="AB529">
        <v>0</v>
      </c>
      <c r="AC529">
        <v>8.4000000000000005E-2</v>
      </c>
      <c r="AD529">
        <v>427.8947</v>
      </c>
      <c r="AE529">
        <v>0</v>
      </c>
      <c r="AF529">
        <v>3160</v>
      </c>
      <c r="AG529">
        <v>84</v>
      </c>
      <c r="AH529">
        <v>73</v>
      </c>
      <c r="AI529">
        <v>50</v>
      </c>
      <c r="AJ529" t="s">
        <v>842</v>
      </c>
      <c r="AK529">
        <v>3000098</v>
      </c>
      <c r="AL529">
        <v>30000184</v>
      </c>
      <c r="AM529">
        <v>30000182</v>
      </c>
      <c r="AN529">
        <v>448320</v>
      </c>
      <c r="AO529">
        <v>6170402</v>
      </c>
      <c r="AP529">
        <v>448320</v>
      </c>
      <c r="AQ529">
        <v>6170402</v>
      </c>
      <c r="AR529" t="s">
        <v>758</v>
      </c>
      <c r="AS529" t="s">
        <v>762</v>
      </c>
      <c r="AT529">
        <v>3.8397999999999999</v>
      </c>
      <c r="AU529" t="s">
        <v>763</v>
      </c>
      <c r="AV529">
        <v>0.31909999999999999</v>
      </c>
      <c r="AW529" t="s">
        <v>763</v>
      </c>
      <c r="AX529">
        <v>103.8681</v>
      </c>
      <c r="AY529" t="s">
        <v>753</v>
      </c>
      <c r="AZ529">
        <v>0</v>
      </c>
      <c r="BA529" t="s">
        <v>753</v>
      </c>
      <c r="BB529" t="s">
        <v>753</v>
      </c>
      <c r="BC529" t="s">
        <v>753</v>
      </c>
      <c r="BD529" t="s">
        <v>753</v>
      </c>
    </row>
    <row r="530" spans="1:56" x14ac:dyDescent="0.25">
      <c r="A530" t="s">
        <v>426</v>
      </c>
      <c r="B530">
        <v>874</v>
      </c>
      <c r="C530">
        <v>2</v>
      </c>
      <c r="D530" t="s">
        <v>1541</v>
      </c>
      <c r="E530">
        <v>340</v>
      </c>
      <c r="F530">
        <v>21.6</v>
      </c>
      <c r="G530">
        <v>9</v>
      </c>
      <c r="H530">
        <v>1.19</v>
      </c>
      <c r="I530">
        <v>1.9</v>
      </c>
      <c r="J530" t="s">
        <v>753</v>
      </c>
      <c r="K530" t="s">
        <v>787</v>
      </c>
      <c r="L530" t="s">
        <v>787</v>
      </c>
      <c r="M530" t="s">
        <v>738</v>
      </c>
      <c r="N530" t="s">
        <v>760</v>
      </c>
      <c r="O530" t="s">
        <v>2352</v>
      </c>
      <c r="P530" t="s">
        <v>753</v>
      </c>
      <c r="Q530" t="s">
        <v>787</v>
      </c>
      <c r="R530" t="s">
        <v>753</v>
      </c>
      <c r="S530" t="s">
        <v>787</v>
      </c>
      <c r="T530" t="s">
        <v>753</v>
      </c>
      <c r="U530">
        <v>0</v>
      </c>
      <c r="V530" t="s">
        <v>753</v>
      </c>
      <c r="W530" t="s">
        <v>760</v>
      </c>
      <c r="X530">
        <v>0</v>
      </c>
      <c r="Y530" t="s">
        <v>753</v>
      </c>
      <c r="Z530">
        <v>0</v>
      </c>
      <c r="AA530" t="s">
        <v>753</v>
      </c>
      <c r="AB530">
        <v>0</v>
      </c>
      <c r="AC530">
        <v>2.9184000000000001</v>
      </c>
      <c r="AD530">
        <v>31.884899999999998</v>
      </c>
      <c r="AE530">
        <v>0.1903</v>
      </c>
      <c r="AF530">
        <v>3100</v>
      </c>
      <c r="AG530">
        <v>0</v>
      </c>
      <c r="AH530">
        <v>0</v>
      </c>
      <c r="AI530">
        <v>0</v>
      </c>
      <c r="AJ530" t="s">
        <v>1637</v>
      </c>
      <c r="AK530">
        <v>5600010</v>
      </c>
      <c r="AL530">
        <v>56000051</v>
      </c>
      <c r="AM530">
        <v>56000014</v>
      </c>
      <c r="AN530">
        <v>660036</v>
      </c>
      <c r="AO530">
        <v>6154380</v>
      </c>
      <c r="AP530">
        <v>660036</v>
      </c>
      <c r="AQ530">
        <v>6154380</v>
      </c>
      <c r="AR530" t="s">
        <v>758</v>
      </c>
      <c r="AS530" t="s">
        <v>762</v>
      </c>
      <c r="AT530">
        <v>2.5362</v>
      </c>
      <c r="AU530" t="s">
        <v>763</v>
      </c>
      <c r="AV530">
        <v>0.16259999999999999</v>
      </c>
      <c r="AW530" t="s">
        <v>763</v>
      </c>
      <c r="AX530">
        <v>106.1074</v>
      </c>
      <c r="AY530" t="s">
        <v>753</v>
      </c>
      <c r="AZ530">
        <v>0</v>
      </c>
      <c r="BA530" t="s">
        <v>753</v>
      </c>
      <c r="BB530" t="s">
        <v>753</v>
      </c>
      <c r="BC530" t="s">
        <v>753</v>
      </c>
      <c r="BD530" t="s">
        <v>753</v>
      </c>
    </row>
    <row r="531" spans="1:56" x14ac:dyDescent="0.25">
      <c r="A531" t="s">
        <v>138</v>
      </c>
      <c r="B531">
        <v>340</v>
      </c>
      <c r="C531">
        <v>1</v>
      </c>
      <c r="D531" t="s">
        <v>998</v>
      </c>
      <c r="E531">
        <v>791</v>
      </c>
      <c r="F531">
        <v>6.6</v>
      </c>
      <c r="G531">
        <v>13</v>
      </c>
      <c r="H531">
        <v>1.62</v>
      </c>
      <c r="I531">
        <v>7</v>
      </c>
      <c r="J531" t="s">
        <v>753</v>
      </c>
      <c r="K531" t="s">
        <v>760</v>
      </c>
      <c r="L531" t="s">
        <v>760</v>
      </c>
      <c r="M531" t="s">
        <v>738</v>
      </c>
      <c r="N531" t="s">
        <v>753</v>
      </c>
      <c r="O531" t="s">
        <v>2352</v>
      </c>
      <c r="P531" t="s">
        <v>753</v>
      </c>
      <c r="Q531" t="s">
        <v>760</v>
      </c>
      <c r="R531" t="s">
        <v>753</v>
      </c>
      <c r="S531" t="s">
        <v>760</v>
      </c>
      <c r="T531" t="s">
        <v>753</v>
      </c>
      <c r="U531">
        <v>0</v>
      </c>
      <c r="V531" t="s">
        <v>753</v>
      </c>
      <c r="W531" t="s">
        <v>753</v>
      </c>
      <c r="X531">
        <v>0</v>
      </c>
      <c r="Y531" t="s">
        <v>753</v>
      </c>
      <c r="Z531">
        <v>0</v>
      </c>
      <c r="AA531" t="s">
        <v>753</v>
      </c>
      <c r="AB531">
        <v>0</v>
      </c>
      <c r="AC531">
        <v>0.34470000000000001</v>
      </c>
      <c r="AD531">
        <v>107.20399999999999</v>
      </c>
      <c r="AE531">
        <v>0.1</v>
      </c>
      <c r="AF531">
        <v>3160</v>
      </c>
      <c r="AG531">
        <v>0</v>
      </c>
      <c r="AH531">
        <v>0</v>
      </c>
      <c r="AI531">
        <v>0</v>
      </c>
      <c r="AJ531" t="s">
        <v>1112</v>
      </c>
      <c r="AK531">
        <v>1800072</v>
      </c>
      <c r="AL531">
        <v>18000493</v>
      </c>
      <c r="AM531">
        <v>18000122</v>
      </c>
      <c r="AN531">
        <v>524179</v>
      </c>
      <c r="AO531">
        <v>6262593</v>
      </c>
      <c r="AP531">
        <v>524179</v>
      </c>
      <c r="AQ531">
        <v>6262593</v>
      </c>
      <c r="AR531" t="s">
        <v>758</v>
      </c>
      <c r="AS531" t="s">
        <v>755</v>
      </c>
      <c r="AT531">
        <v>1.1769000000000001</v>
      </c>
      <c r="AU531" t="s">
        <v>755</v>
      </c>
      <c r="AV531">
        <v>6.2E-2</v>
      </c>
      <c r="AW531" t="s">
        <v>755</v>
      </c>
      <c r="AX531">
        <v>82.734800000000007</v>
      </c>
      <c r="AY531" t="s">
        <v>753</v>
      </c>
      <c r="AZ531">
        <v>0</v>
      </c>
      <c r="BA531" t="s">
        <v>753</v>
      </c>
      <c r="BB531" t="s">
        <v>753</v>
      </c>
      <c r="BC531" t="s">
        <v>753</v>
      </c>
      <c r="BD531" t="s">
        <v>753</v>
      </c>
    </row>
    <row r="532" spans="1:56" x14ac:dyDescent="0.25">
      <c r="A532" t="s">
        <v>1943</v>
      </c>
      <c r="B532">
        <v>2505</v>
      </c>
      <c r="C532">
        <v>2</v>
      </c>
      <c r="D532" t="s">
        <v>1541</v>
      </c>
      <c r="E532">
        <v>340</v>
      </c>
      <c r="F532">
        <v>8</v>
      </c>
      <c r="G532">
        <v>17</v>
      </c>
      <c r="H532" t="s">
        <v>1477</v>
      </c>
      <c r="I532" t="s">
        <v>1477</v>
      </c>
      <c r="J532" t="s">
        <v>753</v>
      </c>
      <c r="K532" t="s">
        <v>1477</v>
      </c>
      <c r="L532" t="s">
        <v>1477</v>
      </c>
      <c r="M532">
        <v>0</v>
      </c>
      <c r="N532">
        <v>0</v>
      </c>
      <c r="O532" t="s">
        <v>2352</v>
      </c>
      <c r="P532" t="s">
        <v>753</v>
      </c>
      <c r="Q532">
        <v>0</v>
      </c>
      <c r="R532" t="s">
        <v>753</v>
      </c>
      <c r="S532">
        <v>0</v>
      </c>
      <c r="T532" t="s">
        <v>753</v>
      </c>
      <c r="U532">
        <v>0</v>
      </c>
      <c r="V532" t="s">
        <v>753</v>
      </c>
      <c r="W532">
        <v>0</v>
      </c>
      <c r="X532">
        <v>0</v>
      </c>
      <c r="Y532" t="s">
        <v>753</v>
      </c>
      <c r="Z532">
        <v>0</v>
      </c>
      <c r="AA532" t="s">
        <v>753</v>
      </c>
      <c r="AB532">
        <v>0</v>
      </c>
      <c r="AC532" t="s">
        <v>1477</v>
      </c>
      <c r="AD532" t="s">
        <v>1477</v>
      </c>
      <c r="AE532" t="s">
        <v>1477</v>
      </c>
      <c r="AF532">
        <v>0</v>
      </c>
      <c r="AG532">
        <v>0</v>
      </c>
      <c r="AH532">
        <v>0</v>
      </c>
      <c r="AI532">
        <v>0</v>
      </c>
      <c r="AJ532" t="s">
        <v>1138</v>
      </c>
      <c r="AK532" t="s">
        <v>1138</v>
      </c>
      <c r="AL532" t="s">
        <v>1138</v>
      </c>
      <c r="AM532" t="s">
        <v>1138</v>
      </c>
      <c r="AN532">
        <v>99</v>
      </c>
      <c r="AO532">
        <v>99</v>
      </c>
      <c r="AP532">
        <v>99</v>
      </c>
      <c r="AQ532">
        <v>99</v>
      </c>
      <c r="AR532" t="s">
        <v>1744</v>
      </c>
      <c r="AS532">
        <v>0</v>
      </c>
      <c r="AT532" t="s">
        <v>1477</v>
      </c>
      <c r="AU532">
        <v>0</v>
      </c>
      <c r="AV532" t="s">
        <v>1477</v>
      </c>
      <c r="AW532">
        <v>0</v>
      </c>
      <c r="AX532" t="s">
        <v>1477</v>
      </c>
      <c r="AY532">
        <v>0</v>
      </c>
      <c r="AZ532">
        <v>0</v>
      </c>
      <c r="BA532" t="s">
        <v>753</v>
      </c>
      <c r="BB532" t="s">
        <v>753</v>
      </c>
      <c r="BC532" t="s">
        <v>753</v>
      </c>
      <c r="BD532" t="s">
        <v>753</v>
      </c>
    </row>
    <row r="533" spans="1:56" x14ac:dyDescent="0.25">
      <c r="A533" t="s">
        <v>297</v>
      </c>
      <c r="B533">
        <v>655</v>
      </c>
      <c r="C533">
        <v>1</v>
      </c>
      <c r="D533" t="s">
        <v>879</v>
      </c>
      <c r="E533">
        <v>615</v>
      </c>
      <c r="F533">
        <v>120.6</v>
      </c>
      <c r="G533">
        <v>9</v>
      </c>
      <c r="H533">
        <v>0.59</v>
      </c>
      <c r="I533">
        <v>3.2</v>
      </c>
      <c r="J533" t="s">
        <v>753</v>
      </c>
      <c r="K533" t="s">
        <v>762</v>
      </c>
      <c r="L533" t="s">
        <v>762</v>
      </c>
      <c r="M533" t="s">
        <v>738</v>
      </c>
      <c r="N533" t="s">
        <v>762</v>
      </c>
      <c r="O533" t="s">
        <v>2352</v>
      </c>
      <c r="P533" t="s">
        <v>753</v>
      </c>
      <c r="Q533" t="s">
        <v>755</v>
      </c>
      <c r="R533" t="s">
        <v>753</v>
      </c>
      <c r="S533" t="s">
        <v>755</v>
      </c>
      <c r="T533" t="s">
        <v>753</v>
      </c>
      <c r="U533">
        <v>0</v>
      </c>
      <c r="V533" t="s">
        <v>753</v>
      </c>
      <c r="W533" t="s">
        <v>762</v>
      </c>
      <c r="X533">
        <v>0</v>
      </c>
      <c r="Y533" t="s">
        <v>753</v>
      </c>
      <c r="Z533">
        <v>0</v>
      </c>
      <c r="AA533" t="s">
        <v>753</v>
      </c>
      <c r="AB533">
        <v>0</v>
      </c>
      <c r="AC533">
        <v>3.1553</v>
      </c>
      <c r="AD533">
        <v>50.015500000000003</v>
      </c>
      <c r="AE533" t="s">
        <v>1477</v>
      </c>
      <c r="AF533">
        <v>3150</v>
      </c>
      <c r="AG533">
        <v>0</v>
      </c>
      <c r="AH533">
        <v>0</v>
      </c>
      <c r="AI533">
        <v>0</v>
      </c>
      <c r="AJ533" t="s">
        <v>1464</v>
      </c>
      <c r="AK533">
        <v>2700006</v>
      </c>
      <c r="AL533">
        <v>27000081</v>
      </c>
      <c r="AM533">
        <v>27000130</v>
      </c>
      <c r="AN533">
        <v>555565</v>
      </c>
      <c r="AO533">
        <v>6192796</v>
      </c>
      <c r="AP533">
        <v>555719</v>
      </c>
      <c r="AQ533">
        <v>6192843</v>
      </c>
      <c r="AR533" t="s">
        <v>758</v>
      </c>
      <c r="AS533" t="s">
        <v>753</v>
      </c>
      <c r="AT533">
        <v>2.0186999999999999</v>
      </c>
      <c r="AU533" t="s">
        <v>763</v>
      </c>
      <c r="AV533">
        <v>9.8500000000000004E-2</v>
      </c>
      <c r="AW533" t="s">
        <v>763</v>
      </c>
      <c r="AX533">
        <v>124.61839999999999</v>
      </c>
      <c r="AY533" t="s">
        <v>753</v>
      </c>
      <c r="AZ533">
        <v>0</v>
      </c>
      <c r="BA533" t="s">
        <v>753</v>
      </c>
      <c r="BB533" t="s">
        <v>753</v>
      </c>
      <c r="BC533" t="s">
        <v>753</v>
      </c>
      <c r="BD533" t="s">
        <v>753</v>
      </c>
    </row>
    <row r="534" spans="1:56" x14ac:dyDescent="0.25">
      <c r="A534" t="s">
        <v>74</v>
      </c>
      <c r="B534">
        <v>197</v>
      </c>
      <c r="C534">
        <v>1</v>
      </c>
      <c r="D534" t="s">
        <v>765</v>
      </c>
      <c r="E534">
        <v>430</v>
      </c>
      <c r="F534">
        <v>68.099999999999994</v>
      </c>
      <c r="G534">
        <v>9</v>
      </c>
      <c r="H534">
        <v>2.33</v>
      </c>
      <c r="I534">
        <v>6</v>
      </c>
      <c r="J534" t="s">
        <v>753</v>
      </c>
      <c r="K534" t="s">
        <v>762</v>
      </c>
      <c r="L534" t="s">
        <v>762</v>
      </c>
      <c r="M534" t="s">
        <v>738</v>
      </c>
      <c r="N534" t="s">
        <v>762</v>
      </c>
      <c r="O534" t="s">
        <v>787</v>
      </c>
      <c r="P534" t="s">
        <v>753</v>
      </c>
      <c r="Q534" t="s">
        <v>753</v>
      </c>
      <c r="R534" t="s">
        <v>753</v>
      </c>
      <c r="S534" t="s">
        <v>762</v>
      </c>
      <c r="T534" t="s">
        <v>753</v>
      </c>
      <c r="U534" t="s">
        <v>762</v>
      </c>
      <c r="V534" t="s">
        <v>753</v>
      </c>
      <c r="W534" t="s">
        <v>762</v>
      </c>
      <c r="X534">
        <v>0</v>
      </c>
      <c r="Y534" t="s">
        <v>753</v>
      </c>
      <c r="Z534" t="s">
        <v>753</v>
      </c>
      <c r="AA534" t="s">
        <v>753</v>
      </c>
      <c r="AB534" t="s">
        <v>764</v>
      </c>
      <c r="AC534">
        <v>2.7456</v>
      </c>
      <c r="AD534">
        <v>23.14245</v>
      </c>
      <c r="AE534" t="s">
        <v>1477</v>
      </c>
      <c r="AF534">
        <v>3150</v>
      </c>
      <c r="AG534">
        <v>120</v>
      </c>
      <c r="AH534">
        <v>104</v>
      </c>
      <c r="AI534">
        <v>74</v>
      </c>
      <c r="AJ534" t="s">
        <v>954</v>
      </c>
      <c r="AK534">
        <v>4500008</v>
      </c>
      <c r="AL534">
        <v>45000081</v>
      </c>
      <c r="AM534">
        <v>45000024</v>
      </c>
      <c r="AN534">
        <v>587917</v>
      </c>
      <c r="AO534">
        <v>6112007</v>
      </c>
      <c r="AP534">
        <v>587785</v>
      </c>
      <c r="AQ534">
        <v>6112046</v>
      </c>
      <c r="AR534" t="s">
        <v>758</v>
      </c>
      <c r="AS534" t="s">
        <v>755</v>
      </c>
      <c r="AT534">
        <v>1.5405500000000001</v>
      </c>
      <c r="AU534" t="s">
        <v>763</v>
      </c>
      <c r="AV534">
        <v>0.30584999999999996</v>
      </c>
      <c r="AW534" t="s">
        <v>763</v>
      </c>
      <c r="AX534">
        <v>106.23034999999999</v>
      </c>
      <c r="AY534" t="s">
        <v>753</v>
      </c>
      <c r="AZ534" t="s">
        <v>764</v>
      </c>
      <c r="BA534" t="s">
        <v>753</v>
      </c>
      <c r="BB534" t="s">
        <v>753</v>
      </c>
      <c r="BC534" t="s">
        <v>753</v>
      </c>
      <c r="BD534" t="s">
        <v>753</v>
      </c>
    </row>
    <row r="535" spans="1:56" x14ac:dyDescent="0.25">
      <c r="A535" t="s">
        <v>665</v>
      </c>
      <c r="B535">
        <v>875</v>
      </c>
      <c r="C535">
        <v>2</v>
      </c>
      <c r="D535" t="s">
        <v>1541</v>
      </c>
      <c r="E535">
        <v>360</v>
      </c>
      <c r="F535">
        <v>38.4</v>
      </c>
      <c r="G535">
        <v>9</v>
      </c>
      <c r="H535">
        <v>1.25</v>
      </c>
      <c r="I535">
        <v>3</v>
      </c>
      <c r="J535" t="s">
        <v>753</v>
      </c>
      <c r="K535" t="s">
        <v>762</v>
      </c>
      <c r="L535" t="s">
        <v>762</v>
      </c>
      <c r="M535" t="s">
        <v>738</v>
      </c>
      <c r="N535" t="s">
        <v>762</v>
      </c>
      <c r="O535" t="s">
        <v>2352</v>
      </c>
      <c r="P535" t="s">
        <v>753</v>
      </c>
      <c r="Q535" t="s">
        <v>753</v>
      </c>
      <c r="R535" t="s">
        <v>753</v>
      </c>
      <c r="S535" t="s">
        <v>753</v>
      </c>
      <c r="T535" t="s">
        <v>753</v>
      </c>
      <c r="U535">
        <v>0</v>
      </c>
      <c r="V535" t="s">
        <v>753</v>
      </c>
      <c r="W535" t="s">
        <v>762</v>
      </c>
      <c r="X535">
        <v>0</v>
      </c>
      <c r="Y535" t="s">
        <v>753</v>
      </c>
      <c r="Z535">
        <v>0</v>
      </c>
      <c r="AA535" t="s">
        <v>753</v>
      </c>
      <c r="AB535" t="s">
        <v>764</v>
      </c>
      <c r="AC535">
        <v>2.7526000000000002</v>
      </c>
      <c r="AD535">
        <v>24.21875</v>
      </c>
      <c r="AE535">
        <v>0.24</v>
      </c>
      <c r="AF535">
        <v>3100</v>
      </c>
      <c r="AG535">
        <v>0</v>
      </c>
      <c r="AH535">
        <v>0</v>
      </c>
      <c r="AI535">
        <v>0</v>
      </c>
      <c r="AJ535" t="s">
        <v>1638</v>
      </c>
      <c r="AK535">
        <v>6400002</v>
      </c>
      <c r="AL535">
        <v>64000065</v>
      </c>
      <c r="AM535">
        <v>64000002</v>
      </c>
      <c r="AN535">
        <v>660078</v>
      </c>
      <c r="AO535">
        <v>6073670</v>
      </c>
      <c r="AP535">
        <v>660561</v>
      </c>
      <c r="AQ535">
        <v>6073276</v>
      </c>
      <c r="AR535" t="s">
        <v>758</v>
      </c>
      <c r="AS535" t="s">
        <v>755</v>
      </c>
      <c r="AT535">
        <v>1.4058999999999999</v>
      </c>
      <c r="AU535" t="s">
        <v>763</v>
      </c>
      <c r="AV535">
        <v>4.3700000000000003E-2</v>
      </c>
      <c r="AW535" t="s">
        <v>755</v>
      </c>
      <c r="AX535">
        <v>114.25149999999999</v>
      </c>
      <c r="AY535" t="s">
        <v>753</v>
      </c>
      <c r="AZ535" t="s">
        <v>764</v>
      </c>
      <c r="BA535" t="s">
        <v>753</v>
      </c>
      <c r="BB535" t="s">
        <v>753</v>
      </c>
      <c r="BC535" t="s">
        <v>753</v>
      </c>
      <c r="BD535" t="s">
        <v>753</v>
      </c>
    </row>
    <row r="536" spans="1:56" x14ac:dyDescent="0.25">
      <c r="A536" t="s">
        <v>671</v>
      </c>
      <c r="B536">
        <v>968</v>
      </c>
      <c r="C536">
        <v>4</v>
      </c>
      <c r="D536" t="s">
        <v>1692</v>
      </c>
      <c r="E536">
        <v>550</v>
      </c>
      <c r="F536">
        <v>54.7</v>
      </c>
      <c r="G536">
        <v>9</v>
      </c>
      <c r="H536">
        <v>0.33</v>
      </c>
      <c r="I536">
        <v>0.9</v>
      </c>
      <c r="J536" t="s">
        <v>753</v>
      </c>
      <c r="K536" t="s">
        <v>753</v>
      </c>
      <c r="L536" t="s">
        <v>753</v>
      </c>
      <c r="M536" t="s">
        <v>754</v>
      </c>
      <c r="N536" t="s">
        <v>755</v>
      </c>
      <c r="O536" t="s">
        <v>2352</v>
      </c>
      <c r="P536" t="s">
        <v>753</v>
      </c>
      <c r="Q536" t="s">
        <v>753</v>
      </c>
      <c r="R536" t="s">
        <v>753</v>
      </c>
      <c r="S536" t="s">
        <v>753</v>
      </c>
      <c r="T536" t="s">
        <v>753</v>
      </c>
      <c r="U536">
        <v>0</v>
      </c>
      <c r="V536" t="s">
        <v>753</v>
      </c>
      <c r="W536" t="s">
        <v>755</v>
      </c>
      <c r="X536">
        <v>0</v>
      </c>
      <c r="Y536" t="s">
        <v>753</v>
      </c>
      <c r="Z536">
        <v>0</v>
      </c>
      <c r="AA536" t="s">
        <v>753</v>
      </c>
      <c r="AB536">
        <v>0</v>
      </c>
      <c r="AC536">
        <v>2.8026</v>
      </c>
      <c r="AD536">
        <v>36.580300000000001</v>
      </c>
      <c r="AE536" t="s">
        <v>1477</v>
      </c>
      <c r="AF536">
        <v>3150</v>
      </c>
      <c r="AG536">
        <v>89</v>
      </c>
      <c r="AH536">
        <v>90</v>
      </c>
      <c r="AI536">
        <v>60</v>
      </c>
      <c r="AJ536" t="s">
        <v>1704</v>
      </c>
      <c r="AK536">
        <v>4200204</v>
      </c>
      <c r="AL536">
        <v>42000963</v>
      </c>
      <c r="AM536">
        <v>42000962</v>
      </c>
      <c r="AN536">
        <v>490000</v>
      </c>
      <c r="AO536">
        <v>6085420</v>
      </c>
      <c r="AP536">
        <v>490000</v>
      </c>
      <c r="AQ536">
        <v>6085420</v>
      </c>
      <c r="AR536" t="s">
        <v>758</v>
      </c>
      <c r="AS536">
        <v>0</v>
      </c>
      <c r="AT536">
        <v>1.5873999999999999</v>
      </c>
      <c r="AU536" t="s">
        <v>763</v>
      </c>
      <c r="AV536">
        <v>7.0499999999999993E-2</v>
      </c>
      <c r="AW536" t="s">
        <v>753</v>
      </c>
      <c r="AX536">
        <v>93.552999999999997</v>
      </c>
      <c r="AY536" t="s">
        <v>753</v>
      </c>
      <c r="AZ536">
        <v>0</v>
      </c>
      <c r="BA536" t="s">
        <v>753</v>
      </c>
      <c r="BB536" t="s">
        <v>753</v>
      </c>
      <c r="BC536" t="s">
        <v>753</v>
      </c>
      <c r="BD536" t="s">
        <v>753</v>
      </c>
    </row>
    <row r="537" spans="1:56" x14ac:dyDescent="0.25">
      <c r="A537" t="s">
        <v>1997</v>
      </c>
      <c r="B537">
        <v>6421</v>
      </c>
      <c r="C537">
        <v>1</v>
      </c>
      <c r="D537" t="s">
        <v>979</v>
      </c>
      <c r="E537">
        <v>479</v>
      </c>
      <c r="F537">
        <v>2.4</v>
      </c>
      <c r="G537">
        <v>13</v>
      </c>
      <c r="H537">
        <v>0.75</v>
      </c>
      <c r="I537">
        <v>1.5</v>
      </c>
      <c r="J537" t="s">
        <v>753</v>
      </c>
      <c r="K537" t="s">
        <v>1477</v>
      </c>
      <c r="L537" t="s">
        <v>1477</v>
      </c>
      <c r="M537">
        <v>0</v>
      </c>
      <c r="N537">
        <v>0</v>
      </c>
      <c r="O537" t="s">
        <v>2352</v>
      </c>
      <c r="P537" t="s">
        <v>753</v>
      </c>
      <c r="Q537">
        <v>0</v>
      </c>
      <c r="R537" t="s">
        <v>753</v>
      </c>
      <c r="S537">
        <v>0</v>
      </c>
      <c r="T537" t="s">
        <v>753</v>
      </c>
      <c r="U537">
        <v>0</v>
      </c>
      <c r="V537" t="s">
        <v>753</v>
      </c>
      <c r="W537">
        <v>0</v>
      </c>
      <c r="X537">
        <v>0</v>
      </c>
      <c r="Y537" t="s">
        <v>753</v>
      </c>
      <c r="Z537">
        <v>0</v>
      </c>
      <c r="AA537" t="s">
        <v>753</v>
      </c>
      <c r="AB537">
        <v>0</v>
      </c>
      <c r="AC537">
        <v>6.12</v>
      </c>
      <c r="AD537">
        <v>161.5</v>
      </c>
      <c r="AE537" t="s">
        <v>756</v>
      </c>
      <c r="AF537">
        <v>1150</v>
      </c>
      <c r="AG537">
        <v>127</v>
      </c>
      <c r="AH537">
        <v>111</v>
      </c>
      <c r="AI537">
        <v>71</v>
      </c>
      <c r="AJ537" t="s">
        <v>1138</v>
      </c>
      <c r="AK537" t="s">
        <v>1138</v>
      </c>
      <c r="AL537" t="s">
        <v>1138</v>
      </c>
      <c r="AM537" t="s">
        <v>1138</v>
      </c>
      <c r="AN537">
        <v>591479</v>
      </c>
      <c r="AO537">
        <v>6093030</v>
      </c>
      <c r="AP537">
        <v>99</v>
      </c>
      <c r="AQ537">
        <v>99</v>
      </c>
      <c r="AR537" t="s">
        <v>758</v>
      </c>
      <c r="AS537">
        <v>0</v>
      </c>
      <c r="AT537" t="s">
        <v>1477</v>
      </c>
      <c r="AU537">
        <v>0</v>
      </c>
      <c r="AV537" t="s">
        <v>1477</v>
      </c>
      <c r="AW537">
        <v>0</v>
      </c>
      <c r="AX537" t="s">
        <v>1477</v>
      </c>
      <c r="AY537">
        <v>0</v>
      </c>
      <c r="AZ537">
        <v>0</v>
      </c>
      <c r="BA537" t="s">
        <v>753</v>
      </c>
      <c r="BB537" t="s">
        <v>753</v>
      </c>
      <c r="BC537" t="s">
        <v>753</v>
      </c>
      <c r="BD537" t="s">
        <v>753</v>
      </c>
    </row>
    <row r="538" spans="1:56" x14ac:dyDescent="0.25">
      <c r="A538" t="s">
        <v>139</v>
      </c>
      <c r="B538">
        <v>341</v>
      </c>
      <c r="C538">
        <v>1</v>
      </c>
      <c r="D538" t="s">
        <v>998</v>
      </c>
      <c r="E538">
        <v>665</v>
      </c>
      <c r="F538">
        <v>16.100000000000001</v>
      </c>
      <c r="G538">
        <v>11</v>
      </c>
      <c r="H538">
        <v>0.54</v>
      </c>
      <c r="I538">
        <v>1.1000000000000001</v>
      </c>
      <c r="J538" t="s">
        <v>753</v>
      </c>
      <c r="K538" t="s">
        <v>787</v>
      </c>
      <c r="L538" t="s">
        <v>787</v>
      </c>
      <c r="M538" t="s">
        <v>738</v>
      </c>
      <c r="N538" t="s">
        <v>787</v>
      </c>
      <c r="O538" t="s">
        <v>2352</v>
      </c>
      <c r="P538" t="s">
        <v>753</v>
      </c>
      <c r="Q538">
        <v>0</v>
      </c>
      <c r="R538" t="s">
        <v>753</v>
      </c>
      <c r="S538">
        <v>0</v>
      </c>
      <c r="T538" t="s">
        <v>753</v>
      </c>
      <c r="U538" t="s">
        <v>787</v>
      </c>
      <c r="V538" t="s">
        <v>753</v>
      </c>
      <c r="W538" t="s">
        <v>787</v>
      </c>
      <c r="X538">
        <v>0</v>
      </c>
      <c r="Y538" t="s">
        <v>753</v>
      </c>
      <c r="Z538" t="s">
        <v>760</v>
      </c>
      <c r="AA538" t="s">
        <v>753</v>
      </c>
      <c r="AB538">
        <v>0</v>
      </c>
      <c r="AC538" t="s">
        <v>1477</v>
      </c>
      <c r="AD538" t="s">
        <v>1477</v>
      </c>
      <c r="AE538" t="s">
        <v>1477</v>
      </c>
      <c r="AF538">
        <v>0</v>
      </c>
      <c r="AG538">
        <v>0</v>
      </c>
      <c r="AH538">
        <v>0</v>
      </c>
      <c r="AI538">
        <v>0</v>
      </c>
      <c r="AJ538" t="s">
        <v>1113</v>
      </c>
      <c r="AK538">
        <v>1600025</v>
      </c>
      <c r="AL538">
        <v>16000296</v>
      </c>
      <c r="AM538">
        <v>16000060</v>
      </c>
      <c r="AN538">
        <v>449305</v>
      </c>
      <c r="AO538">
        <v>6271834</v>
      </c>
      <c r="AP538">
        <v>449332</v>
      </c>
      <c r="AQ538">
        <v>6271831</v>
      </c>
      <c r="AR538" t="s">
        <v>758</v>
      </c>
      <c r="AS538">
        <v>0</v>
      </c>
      <c r="AT538" t="s">
        <v>1477</v>
      </c>
      <c r="AU538" t="s">
        <v>763</v>
      </c>
      <c r="AV538">
        <v>1.0000000000000001E-5</v>
      </c>
      <c r="AW538" t="s">
        <v>763</v>
      </c>
      <c r="AX538" t="s">
        <v>1477</v>
      </c>
      <c r="AY538" t="s">
        <v>753</v>
      </c>
      <c r="AZ538">
        <v>0</v>
      </c>
      <c r="BA538" t="s">
        <v>753</v>
      </c>
      <c r="BB538" t="s">
        <v>753</v>
      </c>
      <c r="BC538" t="s">
        <v>753</v>
      </c>
      <c r="BD538" t="s">
        <v>753</v>
      </c>
    </row>
    <row r="539" spans="1:56" x14ac:dyDescent="0.25">
      <c r="A539" t="s">
        <v>1114</v>
      </c>
      <c r="B539">
        <v>342</v>
      </c>
      <c r="C539">
        <v>1</v>
      </c>
      <c r="D539" t="s">
        <v>998</v>
      </c>
      <c r="E539">
        <v>671</v>
      </c>
      <c r="F539">
        <v>110.6</v>
      </c>
      <c r="G539">
        <v>11</v>
      </c>
      <c r="H539">
        <v>1.25</v>
      </c>
      <c r="I539">
        <v>2.2999999999999998</v>
      </c>
      <c r="J539" t="s">
        <v>753</v>
      </c>
      <c r="K539" t="s">
        <v>755</v>
      </c>
      <c r="L539" t="s">
        <v>755</v>
      </c>
      <c r="M539" t="s">
        <v>754</v>
      </c>
      <c r="N539" t="s">
        <v>755</v>
      </c>
      <c r="O539" t="s">
        <v>2352</v>
      </c>
      <c r="P539" t="s">
        <v>753</v>
      </c>
      <c r="Q539">
        <v>0</v>
      </c>
      <c r="R539" t="s">
        <v>753</v>
      </c>
      <c r="S539">
        <v>0</v>
      </c>
      <c r="T539" t="s">
        <v>753</v>
      </c>
      <c r="U539">
        <v>0</v>
      </c>
      <c r="V539" t="s">
        <v>753</v>
      </c>
      <c r="W539" t="s">
        <v>755</v>
      </c>
      <c r="X539">
        <v>0</v>
      </c>
      <c r="Y539" t="s">
        <v>753</v>
      </c>
      <c r="Z539">
        <v>0</v>
      </c>
      <c r="AA539" t="s">
        <v>753</v>
      </c>
      <c r="AB539">
        <v>0</v>
      </c>
      <c r="AC539">
        <v>2.6867999999999999</v>
      </c>
      <c r="AD539">
        <v>14.132199999999999</v>
      </c>
      <c r="AE539">
        <v>29.415550000000003</v>
      </c>
      <c r="AF539">
        <v>0</v>
      </c>
      <c r="AG539">
        <v>62</v>
      </c>
      <c r="AH539">
        <v>55</v>
      </c>
      <c r="AI539">
        <v>40</v>
      </c>
      <c r="AJ539" t="s">
        <v>1115</v>
      </c>
      <c r="AK539">
        <v>1600210</v>
      </c>
      <c r="AL539">
        <v>16001266</v>
      </c>
      <c r="AM539">
        <v>16001265</v>
      </c>
      <c r="AN539">
        <v>478529</v>
      </c>
      <c r="AO539">
        <v>6270252</v>
      </c>
      <c r="AP539">
        <v>478529</v>
      </c>
      <c r="AQ539">
        <v>6270252</v>
      </c>
      <c r="AR539" t="s">
        <v>758</v>
      </c>
      <c r="AS539">
        <v>0</v>
      </c>
      <c r="AT539">
        <v>0.7671</v>
      </c>
      <c r="AU539" t="s">
        <v>755</v>
      </c>
      <c r="AV539">
        <v>0.15095</v>
      </c>
      <c r="AW539" t="s">
        <v>763</v>
      </c>
      <c r="AX539">
        <v>95.544600000000003</v>
      </c>
      <c r="AY539" t="s">
        <v>753</v>
      </c>
      <c r="AZ539">
        <v>0</v>
      </c>
      <c r="BA539" t="s">
        <v>753</v>
      </c>
      <c r="BB539" t="s">
        <v>753</v>
      </c>
      <c r="BC539" t="s">
        <v>753</v>
      </c>
      <c r="BD539" t="s">
        <v>753</v>
      </c>
    </row>
    <row r="540" spans="1:56" x14ac:dyDescent="0.25">
      <c r="A540" t="s">
        <v>1650</v>
      </c>
      <c r="B540">
        <v>894</v>
      </c>
      <c r="C540">
        <v>2</v>
      </c>
      <c r="D540" t="s">
        <v>1541</v>
      </c>
      <c r="E540">
        <v>360</v>
      </c>
      <c r="F540">
        <v>5.0999999999999996</v>
      </c>
      <c r="G540">
        <v>9</v>
      </c>
      <c r="H540">
        <v>0.48</v>
      </c>
      <c r="I540">
        <v>1</v>
      </c>
      <c r="J540" t="s">
        <v>753</v>
      </c>
      <c r="K540" t="s">
        <v>787</v>
      </c>
      <c r="L540" t="s">
        <v>787</v>
      </c>
      <c r="M540" t="s">
        <v>738</v>
      </c>
      <c r="N540" t="s">
        <v>753</v>
      </c>
      <c r="O540" t="s">
        <v>2352</v>
      </c>
      <c r="P540" t="s">
        <v>753</v>
      </c>
      <c r="Q540" t="s">
        <v>787</v>
      </c>
      <c r="R540" t="s">
        <v>753</v>
      </c>
      <c r="S540" t="s">
        <v>787</v>
      </c>
      <c r="T540" t="s">
        <v>753</v>
      </c>
      <c r="U540">
        <v>0</v>
      </c>
      <c r="V540" t="s">
        <v>753</v>
      </c>
      <c r="W540" t="s">
        <v>753</v>
      </c>
      <c r="X540">
        <v>0</v>
      </c>
      <c r="Y540" t="s">
        <v>753</v>
      </c>
      <c r="Z540">
        <v>0</v>
      </c>
      <c r="AA540" t="s">
        <v>753</v>
      </c>
      <c r="AB540">
        <v>0</v>
      </c>
      <c r="AC540">
        <v>2.9729999999999999</v>
      </c>
      <c r="AD540">
        <v>44.210500000000003</v>
      </c>
      <c r="AE540" t="s">
        <v>1477</v>
      </c>
      <c r="AF540">
        <v>0</v>
      </c>
      <c r="AG540">
        <v>0</v>
      </c>
      <c r="AH540">
        <v>0</v>
      </c>
      <c r="AI540">
        <v>0</v>
      </c>
      <c r="AJ540" t="s">
        <v>1651</v>
      </c>
      <c r="AK540">
        <v>6200056</v>
      </c>
      <c r="AL540">
        <v>62000105</v>
      </c>
      <c r="AM540">
        <v>62000104</v>
      </c>
      <c r="AN540">
        <v>635380</v>
      </c>
      <c r="AO540">
        <v>6079670</v>
      </c>
      <c r="AP540">
        <v>635380</v>
      </c>
      <c r="AQ540">
        <v>6079670</v>
      </c>
      <c r="AR540" t="s">
        <v>758</v>
      </c>
      <c r="AS540">
        <v>0</v>
      </c>
      <c r="AT540">
        <v>2.1331000000000002</v>
      </c>
      <c r="AU540" t="s">
        <v>763</v>
      </c>
      <c r="AV540">
        <v>0.3659</v>
      </c>
      <c r="AW540" t="s">
        <v>763</v>
      </c>
      <c r="AX540">
        <v>128.87219999999999</v>
      </c>
      <c r="AY540" t="s">
        <v>753</v>
      </c>
      <c r="AZ540">
        <v>0</v>
      </c>
      <c r="BA540" t="s">
        <v>753</v>
      </c>
      <c r="BB540" t="s">
        <v>753</v>
      </c>
      <c r="BC540" t="s">
        <v>753</v>
      </c>
      <c r="BD540" t="s">
        <v>753</v>
      </c>
    </row>
    <row r="541" spans="1:56" x14ac:dyDescent="0.25">
      <c r="A541" t="s">
        <v>45</v>
      </c>
      <c r="B541">
        <v>139</v>
      </c>
      <c r="C541">
        <v>1</v>
      </c>
      <c r="D541" t="s">
        <v>863</v>
      </c>
      <c r="E541">
        <v>540</v>
      </c>
      <c r="F541">
        <v>37.6</v>
      </c>
      <c r="G541">
        <v>9</v>
      </c>
      <c r="H541">
        <v>1.75</v>
      </c>
      <c r="I541">
        <v>3.5</v>
      </c>
      <c r="J541" t="s">
        <v>753</v>
      </c>
      <c r="K541" t="s">
        <v>762</v>
      </c>
      <c r="L541" t="s">
        <v>762</v>
      </c>
      <c r="M541" t="s">
        <v>738</v>
      </c>
      <c r="N541" t="s">
        <v>762</v>
      </c>
      <c r="O541" t="s">
        <v>2352</v>
      </c>
      <c r="P541" t="s">
        <v>753</v>
      </c>
      <c r="Q541" t="s">
        <v>753</v>
      </c>
      <c r="R541" t="s">
        <v>753</v>
      </c>
      <c r="S541" t="s">
        <v>753</v>
      </c>
      <c r="T541" t="s">
        <v>753</v>
      </c>
      <c r="U541">
        <v>0</v>
      </c>
      <c r="V541" t="s">
        <v>753</v>
      </c>
      <c r="W541" t="s">
        <v>762</v>
      </c>
      <c r="X541">
        <v>0</v>
      </c>
      <c r="Y541" t="s">
        <v>753</v>
      </c>
      <c r="Z541">
        <v>0</v>
      </c>
      <c r="AA541" t="s">
        <v>753</v>
      </c>
      <c r="AB541">
        <v>0</v>
      </c>
      <c r="AC541">
        <v>2.8086000000000002</v>
      </c>
      <c r="AD541">
        <v>27.020800000000001</v>
      </c>
      <c r="AE541">
        <v>0.2</v>
      </c>
      <c r="AF541">
        <v>0</v>
      </c>
      <c r="AG541">
        <v>0</v>
      </c>
      <c r="AH541">
        <v>0</v>
      </c>
      <c r="AI541">
        <v>0</v>
      </c>
      <c r="AJ541" t="s">
        <v>898</v>
      </c>
      <c r="AK541">
        <v>4100025</v>
      </c>
      <c r="AL541">
        <v>41000166</v>
      </c>
      <c r="AM541">
        <v>41000033</v>
      </c>
      <c r="AN541">
        <v>546198</v>
      </c>
      <c r="AO541">
        <v>6099559</v>
      </c>
      <c r="AP541">
        <v>546198</v>
      </c>
      <c r="AQ541">
        <v>6099559</v>
      </c>
      <c r="AR541" t="s">
        <v>758</v>
      </c>
      <c r="AS541" t="s">
        <v>755</v>
      </c>
      <c r="AT541">
        <v>2.0044</v>
      </c>
      <c r="AU541" t="s">
        <v>763</v>
      </c>
      <c r="AV541">
        <v>0.53489999999999993</v>
      </c>
      <c r="AW541" t="s">
        <v>763</v>
      </c>
      <c r="AX541">
        <v>116.1781</v>
      </c>
      <c r="AY541" t="s">
        <v>753</v>
      </c>
      <c r="AZ541" t="s">
        <v>790</v>
      </c>
      <c r="BA541" t="s">
        <v>753</v>
      </c>
      <c r="BB541" t="s">
        <v>753</v>
      </c>
      <c r="BC541" t="s">
        <v>753</v>
      </c>
      <c r="BD541" t="s">
        <v>753</v>
      </c>
    </row>
    <row r="542" spans="1:56" x14ac:dyDescent="0.25">
      <c r="A542" t="s">
        <v>92</v>
      </c>
      <c r="B542">
        <v>232</v>
      </c>
      <c r="C542">
        <v>1</v>
      </c>
      <c r="D542" t="s">
        <v>979</v>
      </c>
      <c r="E542">
        <v>479</v>
      </c>
      <c r="F542">
        <v>22.4</v>
      </c>
      <c r="G542">
        <v>9</v>
      </c>
      <c r="H542">
        <v>1.34</v>
      </c>
      <c r="I542">
        <v>2.2999999999999998</v>
      </c>
      <c r="J542" t="s">
        <v>753</v>
      </c>
      <c r="K542" t="s">
        <v>787</v>
      </c>
      <c r="L542" t="s">
        <v>787</v>
      </c>
      <c r="M542" t="s">
        <v>738</v>
      </c>
      <c r="N542" t="s">
        <v>787</v>
      </c>
      <c r="O542" t="s">
        <v>762</v>
      </c>
      <c r="P542" t="s">
        <v>753</v>
      </c>
      <c r="Q542" t="s">
        <v>760</v>
      </c>
      <c r="R542" t="s">
        <v>753</v>
      </c>
      <c r="S542" t="s">
        <v>760</v>
      </c>
      <c r="T542" t="s">
        <v>753</v>
      </c>
      <c r="U542" t="s">
        <v>760</v>
      </c>
      <c r="V542" t="s">
        <v>753</v>
      </c>
      <c r="W542" t="s">
        <v>760</v>
      </c>
      <c r="X542" t="s">
        <v>760</v>
      </c>
      <c r="Y542" t="s">
        <v>753</v>
      </c>
      <c r="Z542" t="s">
        <v>787</v>
      </c>
      <c r="AA542" t="s">
        <v>753</v>
      </c>
      <c r="AB542">
        <v>0</v>
      </c>
      <c r="AC542">
        <v>3.4934000000000003</v>
      </c>
      <c r="AD542">
        <v>26.210549999999998</v>
      </c>
      <c r="AE542" t="s">
        <v>1477</v>
      </c>
      <c r="AF542">
        <v>3100</v>
      </c>
      <c r="AG542">
        <v>0</v>
      </c>
      <c r="AH542">
        <v>0</v>
      </c>
      <c r="AI542">
        <v>0</v>
      </c>
      <c r="AJ542" t="s">
        <v>985</v>
      </c>
      <c r="AK542">
        <v>4700011</v>
      </c>
      <c r="AL542">
        <v>47000071</v>
      </c>
      <c r="AM542">
        <v>47000014</v>
      </c>
      <c r="AN542">
        <v>594808</v>
      </c>
      <c r="AO542">
        <v>6103529</v>
      </c>
      <c r="AP542">
        <v>594815</v>
      </c>
      <c r="AQ542">
        <v>6103451</v>
      </c>
      <c r="AR542" t="s">
        <v>758</v>
      </c>
      <c r="AS542" t="s">
        <v>762</v>
      </c>
      <c r="AT542">
        <v>3.0747</v>
      </c>
      <c r="AU542" t="s">
        <v>763</v>
      </c>
      <c r="AV542">
        <v>0.37659999999999999</v>
      </c>
      <c r="AW542" t="s">
        <v>763</v>
      </c>
      <c r="AX542">
        <v>104.11125</v>
      </c>
      <c r="AY542" t="s">
        <v>753</v>
      </c>
      <c r="AZ542" t="s">
        <v>764</v>
      </c>
      <c r="BA542" t="s">
        <v>753</v>
      </c>
      <c r="BB542" t="s">
        <v>753</v>
      </c>
      <c r="BC542" t="s">
        <v>753</v>
      </c>
      <c r="BD542" t="s">
        <v>753</v>
      </c>
    </row>
    <row r="543" spans="1:56" x14ac:dyDescent="0.25">
      <c r="A543" t="s">
        <v>1910</v>
      </c>
      <c r="B543">
        <v>2301</v>
      </c>
      <c r="C543">
        <v>2</v>
      </c>
      <c r="D543" t="s">
        <v>1488</v>
      </c>
      <c r="E543">
        <v>230</v>
      </c>
      <c r="F543">
        <v>4.4000000000000004</v>
      </c>
      <c r="G543">
        <v>9</v>
      </c>
      <c r="H543">
        <v>1.1499999999999999</v>
      </c>
      <c r="I543">
        <v>3.16</v>
      </c>
      <c r="J543" t="s">
        <v>753</v>
      </c>
      <c r="K543" t="s">
        <v>762</v>
      </c>
      <c r="L543" t="s">
        <v>762</v>
      </c>
      <c r="M543" t="s">
        <v>738</v>
      </c>
      <c r="N543" t="s">
        <v>753</v>
      </c>
      <c r="O543" t="s">
        <v>2352</v>
      </c>
      <c r="P543" t="s">
        <v>753</v>
      </c>
      <c r="Q543" t="s">
        <v>753</v>
      </c>
      <c r="R543" t="s">
        <v>753</v>
      </c>
      <c r="S543" t="s">
        <v>753</v>
      </c>
      <c r="T543" t="s">
        <v>753</v>
      </c>
      <c r="U543">
        <v>0</v>
      </c>
      <c r="V543" t="s">
        <v>753</v>
      </c>
      <c r="W543" t="s">
        <v>753</v>
      </c>
      <c r="X543">
        <v>0</v>
      </c>
      <c r="Y543" t="s">
        <v>753</v>
      </c>
      <c r="Z543">
        <v>0</v>
      </c>
      <c r="AA543" t="s">
        <v>753</v>
      </c>
      <c r="AB543">
        <v>0</v>
      </c>
      <c r="AC543">
        <v>3.6025999999999998</v>
      </c>
      <c r="AD543">
        <v>35.1678</v>
      </c>
      <c r="AE543">
        <v>8.2799999999999999E-2</v>
      </c>
      <c r="AF543">
        <v>3150</v>
      </c>
      <c r="AG543">
        <v>139</v>
      </c>
      <c r="AH543">
        <v>123</v>
      </c>
      <c r="AI543">
        <v>109</v>
      </c>
      <c r="AJ543" t="s">
        <v>1911</v>
      </c>
      <c r="AK543">
        <v>5000100</v>
      </c>
      <c r="AL543">
        <v>50000206</v>
      </c>
      <c r="AM543">
        <v>50000205</v>
      </c>
      <c r="AN543">
        <v>715964</v>
      </c>
      <c r="AO543">
        <v>6191825</v>
      </c>
      <c r="AP543">
        <v>715977</v>
      </c>
      <c r="AQ543">
        <v>6191819</v>
      </c>
      <c r="AR543" t="s">
        <v>1744</v>
      </c>
      <c r="AS543" t="s">
        <v>755</v>
      </c>
      <c r="AT543">
        <v>4.2549000000000001</v>
      </c>
      <c r="AU543" t="s">
        <v>763</v>
      </c>
      <c r="AV543">
        <v>2.7602000000000002</v>
      </c>
      <c r="AW543" t="s">
        <v>763</v>
      </c>
      <c r="AX543">
        <v>47.768099999999997</v>
      </c>
      <c r="AY543" t="s">
        <v>1343</v>
      </c>
      <c r="AZ543">
        <v>0</v>
      </c>
      <c r="BA543" t="s">
        <v>753</v>
      </c>
      <c r="BB543" t="s">
        <v>753</v>
      </c>
      <c r="BC543" t="s">
        <v>753</v>
      </c>
      <c r="BD543" t="s">
        <v>753</v>
      </c>
    </row>
    <row r="544" spans="1:56" x14ac:dyDescent="0.25">
      <c r="A544" t="s">
        <v>427</v>
      </c>
      <c r="B544">
        <v>876</v>
      </c>
      <c r="C544">
        <v>2</v>
      </c>
      <c r="D544" t="s">
        <v>1541</v>
      </c>
      <c r="E544">
        <v>330</v>
      </c>
      <c r="F544">
        <v>11.3</v>
      </c>
      <c r="G544">
        <v>15</v>
      </c>
      <c r="H544">
        <v>0.2</v>
      </c>
      <c r="I544">
        <v>0.4</v>
      </c>
      <c r="J544" t="s">
        <v>753</v>
      </c>
      <c r="K544" t="s">
        <v>787</v>
      </c>
      <c r="L544" t="s">
        <v>787</v>
      </c>
      <c r="M544" t="s">
        <v>738</v>
      </c>
      <c r="N544" t="s">
        <v>787</v>
      </c>
      <c r="O544" t="s">
        <v>2352</v>
      </c>
      <c r="P544" t="s">
        <v>753</v>
      </c>
      <c r="Q544">
        <v>0</v>
      </c>
      <c r="R544" t="s">
        <v>753</v>
      </c>
      <c r="S544">
        <v>0</v>
      </c>
      <c r="T544" t="s">
        <v>753</v>
      </c>
      <c r="U544">
        <v>0</v>
      </c>
      <c r="V544" t="s">
        <v>753</v>
      </c>
      <c r="W544" t="s">
        <v>787</v>
      </c>
      <c r="X544">
        <v>0</v>
      </c>
      <c r="Y544" t="s">
        <v>753</v>
      </c>
      <c r="Z544">
        <v>0</v>
      </c>
      <c r="AA544" t="s">
        <v>753</v>
      </c>
      <c r="AB544">
        <v>0</v>
      </c>
      <c r="AC544">
        <v>3.4658000000000002</v>
      </c>
      <c r="AD544">
        <v>107.7072</v>
      </c>
      <c r="AE544">
        <v>13.5138</v>
      </c>
      <c r="AF544">
        <v>1150</v>
      </c>
      <c r="AG544">
        <v>162</v>
      </c>
      <c r="AH544">
        <v>143</v>
      </c>
      <c r="AI544">
        <v>96</v>
      </c>
      <c r="AJ544" t="s">
        <v>1639</v>
      </c>
      <c r="AK544">
        <v>5400011</v>
      </c>
      <c r="AL544">
        <v>54000374</v>
      </c>
      <c r="AM544">
        <v>54000013</v>
      </c>
      <c r="AN544">
        <v>637819</v>
      </c>
      <c r="AO544">
        <v>6115194</v>
      </c>
      <c r="AP544">
        <v>99</v>
      </c>
      <c r="AQ544">
        <v>99</v>
      </c>
      <c r="AR544" t="s">
        <v>758</v>
      </c>
      <c r="AS544" t="s">
        <v>762</v>
      </c>
      <c r="AT544">
        <v>9.7720000000000002</v>
      </c>
      <c r="AU544" t="s">
        <v>763</v>
      </c>
      <c r="AV544">
        <v>0.77459999999999996</v>
      </c>
      <c r="AW544" t="s">
        <v>763</v>
      </c>
      <c r="AX544">
        <v>107.8438</v>
      </c>
      <c r="AY544" t="s">
        <v>753</v>
      </c>
      <c r="AZ544">
        <v>0</v>
      </c>
      <c r="BA544" t="s">
        <v>753</v>
      </c>
      <c r="BB544" t="s">
        <v>753</v>
      </c>
      <c r="BC544" t="s">
        <v>753</v>
      </c>
      <c r="BD544" t="s">
        <v>753</v>
      </c>
    </row>
    <row r="545" spans="1:56" x14ac:dyDescent="0.25">
      <c r="A545" t="s">
        <v>2093</v>
      </c>
      <c r="B545">
        <v>11207</v>
      </c>
      <c r="C545">
        <v>1</v>
      </c>
      <c r="D545" t="s">
        <v>917</v>
      </c>
      <c r="E545">
        <v>480</v>
      </c>
      <c r="F545">
        <v>10.8</v>
      </c>
      <c r="G545">
        <v>15</v>
      </c>
      <c r="H545">
        <v>0.18</v>
      </c>
      <c r="I545">
        <v>0.66</v>
      </c>
      <c r="J545" t="s">
        <v>753</v>
      </c>
      <c r="K545" t="s">
        <v>787</v>
      </c>
      <c r="L545" t="s">
        <v>787</v>
      </c>
      <c r="M545" t="s">
        <v>738</v>
      </c>
      <c r="N545" t="s">
        <v>787</v>
      </c>
      <c r="O545" t="s">
        <v>2352</v>
      </c>
      <c r="P545" t="s">
        <v>753</v>
      </c>
      <c r="Q545">
        <v>0</v>
      </c>
      <c r="R545" t="s">
        <v>753</v>
      </c>
      <c r="S545">
        <v>0</v>
      </c>
      <c r="T545" t="s">
        <v>753</v>
      </c>
      <c r="U545">
        <v>0</v>
      </c>
      <c r="V545" t="s">
        <v>753</v>
      </c>
      <c r="W545" t="s">
        <v>787</v>
      </c>
      <c r="X545">
        <v>0</v>
      </c>
      <c r="Y545" t="s">
        <v>753</v>
      </c>
      <c r="Z545">
        <v>0</v>
      </c>
      <c r="AA545" t="s">
        <v>753</v>
      </c>
      <c r="AB545">
        <v>0</v>
      </c>
      <c r="AC545">
        <v>6.0404999999999998</v>
      </c>
      <c r="AD545">
        <v>135.47659999999999</v>
      </c>
      <c r="AE545">
        <v>9.7773000000000003</v>
      </c>
      <c r="AF545">
        <v>0</v>
      </c>
      <c r="AG545">
        <v>108</v>
      </c>
      <c r="AH545">
        <v>92</v>
      </c>
      <c r="AI545">
        <v>76</v>
      </c>
      <c r="AJ545" t="s">
        <v>2094</v>
      </c>
      <c r="AK545">
        <v>4300026</v>
      </c>
      <c r="AL545">
        <v>43000322</v>
      </c>
      <c r="AM545">
        <v>43000037</v>
      </c>
      <c r="AN545">
        <v>574439</v>
      </c>
      <c r="AO545">
        <v>6160520</v>
      </c>
      <c r="AP545">
        <v>99</v>
      </c>
      <c r="AQ545">
        <v>99</v>
      </c>
      <c r="AR545" t="s">
        <v>1744</v>
      </c>
      <c r="AS545" t="s">
        <v>762</v>
      </c>
      <c r="AT545">
        <v>5.3373999999999997</v>
      </c>
      <c r="AU545" t="s">
        <v>763</v>
      </c>
      <c r="AV545">
        <v>2.2387999999999999</v>
      </c>
      <c r="AW545" t="s">
        <v>763</v>
      </c>
      <c r="AX545">
        <v>79.464500000000001</v>
      </c>
      <c r="AY545" t="s">
        <v>753</v>
      </c>
      <c r="AZ545">
        <v>0</v>
      </c>
      <c r="BA545" t="s">
        <v>753</v>
      </c>
      <c r="BB545" t="s">
        <v>753</v>
      </c>
      <c r="BC545" t="s">
        <v>753</v>
      </c>
      <c r="BD545" t="s">
        <v>753</v>
      </c>
    </row>
    <row r="546" spans="1:56" x14ac:dyDescent="0.25">
      <c r="A546" t="s">
        <v>218</v>
      </c>
      <c r="B546">
        <v>501</v>
      </c>
      <c r="C546">
        <v>1</v>
      </c>
      <c r="D546" t="s">
        <v>975</v>
      </c>
      <c r="E546">
        <v>791</v>
      </c>
      <c r="F546">
        <v>13</v>
      </c>
      <c r="G546">
        <v>9</v>
      </c>
      <c r="H546">
        <v>2.33</v>
      </c>
      <c r="I546">
        <v>4.0999999999999996</v>
      </c>
      <c r="J546" t="s">
        <v>753</v>
      </c>
      <c r="K546" t="s">
        <v>787</v>
      </c>
      <c r="L546" t="s">
        <v>787</v>
      </c>
      <c r="M546" t="s">
        <v>738</v>
      </c>
      <c r="N546" t="s">
        <v>760</v>
      </c>
      <c r="O546" t="s">
        <v>762</v>
      </c>
      <c r="P546" t="s">
        <v>753</v>
      </c>
      <c r="Q546" t="s">
        <v>787</v>
      </c>
      <c r="R546" t="s">
        <v>753</v>
      </c>
      <c r="S546" t="s">
        <v>760</v>
      </c>
      <c r="T546" t="s">
        <v>753</v>
      </c>
      <c r="U546" t="s">
        <v>760</v>
      </c>
      <c r="V546" t="s">
        <v>753</v>
      </c>
      <c r="W546" t="s">
        <v>760</v>
      </c>
      <c r="X546">
        <v>0</v>
      </c>
      <c r="Y546" t="s">
        <v>753</v>
      </c>
      <c r="Z546" t="s">
        <v>787</v>
      </c>
      <c r="AA546" t="s">
        <v>753</v>
      </c>
      <c r="AB546">
        <v>0</v>
      </c>
      <c r="AC546">
        <v>1.3280000000000001</v>
      </c>
      <c r="AD546">
        <v>19.493400000000001</v>
      </c>
      <c r="AE546">
        <v>0.1</v>
      </c>
      <c r="AF546">
        <v>3150</v>
      </c>
      <c r="AG546">
        <v>0</v>
      </c>
      <c r="AH546">
        <v>0</v>
      </c>
      <c r="AI546">
        <v>0</v>
      </c>
      <c r="AJ546" t="s">
        <v>1301</v>
      </c>
      <c r="AK546">
        <v>2100807</v>
      </c>
      <c r="AL546">
        <v>21001697</v>
      </c>
      <c r="AM546">
        <v>21001638</v>
      </c>
      <c r="AN546">
        <v>539739</v>
      </c>
      <c r="AO546">
        <v>6242573</v>
      </c>
      <c r="AP546">
        <v>539739</v>
      </c>
      <c r="AQ546">
        <v>6242573</v>
      </c>
      <c r="AR546" t="s">
        <v>758</v>
      </c>
      <c r="AS546" t="s">
        <v>762</v>
      </c>
      <c r="AT546">
        <v>1.2262</v>
      </c>
      <c r="AU546" t="s">
        <v>753</v>
      </c>
      <c r="AV546">
        <v>0.72030000000000005</v>
      </c>
      <c r="AW546" t="s">
        <v>763</v>
      </c>
      <c r="AX546">
        <v>99.95</v>
      </c>
      <c r="AY546" t="s">
        <v>753</v>
      </c>
      <c r="AZ546">
        <v>0</v>
      </c>
      <c r="BA546" t="s">
        <v>753</v>
      </c>
      <c r="BB546" t="s">
        <v>753</v>
      </c>
      <c r="BC546" t="s">
        <v>753</v>
      </c>
      <c r="BD546" t="s">
        <v>753</v>
      </c>
    </row>
    <row r="547" spans="1:56" x14ac:dyDescent="0.25">
      <c r="A547" t="s">
        <v>140</v>
      </c>
      <c r="B547">
        <v>343</v>
      </c>
      <c r="C547">
        <v>1</v>
      </c>
      <c r="D547" t="s">
        <v>998</v>
      </c>
      <c r="E547">
        <v>787</v>
      </c>
      <c r="F547">
        <v>350.2</v>
      </c>
      <c r="G547">
        <v>9</v>
      </c>
      <c r="H547">
        <v>0.64</v>
      </c>
      <c r="I547">
        <v>1.9</v>
      </c>
      <c r="J547" t="s">
        <v>753</v>
      </c>
      <c r="K547" t="s">
        <v>787</v>
      </c>
      <c r="L547" t="s">
        <v>787</v>
      </c>
      <c r="M547" t="s">
        <v>738</v>
      </c>
      <c r="N547" t="s">
        <v>787</v>
      </c>
      <c r="O547" t="s">
        <v>2352</v>
      </c>
      <c r="P547" t="s">
        <v>753</v>
      </c>
      <c r="Q547" t="s">
        <v>753</v>
      </c>
      <c r="R547" t="s">
        <v>753</v>
      </c>
      <c r="S547" t="s">
        <v>753</v>
      </c>
      <c r="T547" t="s">
        <v>753</v>
      </c>
      <c r="U547">
        <v>0</v>
      </c>
      <c r="V547" t="s">
        <v>753</v>
      </c>
      <c r="W547" t="s">
        <v>787</v>
      </c>
      <c r="X547">
        <v>0</v>
      </c>
      <c r="Y547" t="s">
        <v>753</v>
      </c>
      <c r="Z547" t="s">
        <v>760</v>
      </c>
      <c r="AA547" t="s">
        <v>753</v>
      </c>
      <c r="AB547" t="s">
        <v>764</v>
      </c>
      <c r="AC547">
        <v>2.7061999999999999</v>
      </c>
      <c r="AD547">
        <v>38.940800000000003</v>
      </c>
      <c r="AE547">
        <v>0.13950000000000001</v>
      </c>
      <c r="AF547">
        <v>3150</v>
      </c>
      <c r="AG547">
        <v>27</v>
      </c>
      <c r="AH547">
        <v>27</v>
      </c>
      <c r="AI547">
        <v>21</v>
      </c>
      <c r="AJ547" t="s">
        <v>1116</v>
      </c>
      <c r="AK547">
        <v>1100005</v>
      </c>
      <c r="AL547">
        <v>11000109</v>
      </c>
      <c r="AM547">
        <v>11000007</v>
      </c>
      <c r="AN547">
        <v>465239</v>
      </c>
      <c r="AO547">
        <v>6300622</v>
      </c>
      <c r="AP547">
        <v>463299</v>
      </c>
      <c r="AQ547">
        <v>6304492</v>
      </c>
      <c r="AR547" t="s">
        <v>758</v>
      </c>
      <c r="AS547" t="s">
        <v>762</v>
      </c>
      <c r="AT547">
        <v>2.2578999999999998</v>
      </c>
      <c r="AU547" t="s">
        <v>763</v>
      </c>
      <c r="AV547">
        <v>0.1898</v>
      </c>
      <c r="AW547" t="s">
        <v>763</v>
      </c>
      <c r="AX547">
        <v>116.1742</v>
      </c>
      <c r="AY547" t="s">
        <v>753</v>
      </c>
      <c r="AZ547" t="s">
        <v>764</v>
      </c>
      <c r="BA547" t="s">
        <v>753</v>
      </c>
      <c r="BB547" t="s">
        <v>753</v>
      </c>
      <c r="BC547" t="s">
        <v>753</v>
      </c>
      <c r="BD547" t="s">
        <v>753</v>
      </c>
    </row>
    <row r="548" spans="1:56" x14ac:dyDescent="0.25">
      <c r="A548" t="s">
        <v>1302</v>
      </c>
      <c r="B548">
        <v>502</v>
      </c>
      <c r="C548">
        <v>1</v>
      </c>
      <c r="D548" t="s">
        <v>975</v>
      </c>
      <c r="E548">
        <v>615</v>
      </c>
      <c r="F548">
        <v>5</v>
      </c>
      <c r="G548">
        <v>2</v>
      </c>
      <c r="H548">
        <v>3.34</v>
      </c>
      <c r="I548">
        <v>11</v>
      </c>
      <c r="J548" t="s">
        <v>753</v>
      </c>
      <c r="K548" t="s">
        <v>755</v>
      </c>
      <c r="L548" t="s">
        <v>755</v>
      </c>
      <c r="M548" t="s">
        <v>754</v>
      </c>
      <c r="N548" t="s">
        <v>755</v>
      </c>
      <c r="O548" t="s">
        <v>2352</v>
      </c>
      <c r="P548" t="s">
        <v>753</v>
      </c>
      <c r="Q548">
        <v>0</v>
      </c>
      <c r="R548" t="s">
        <v>753</v>
      </c>
      <c r="S548">
        <v>0</v>
      </c>
      <c r="T548" t="s">
        <v>753</v>
      </c>
      <c r="U548">
        <v>0</v>
      </c>
      <c r="V548" t="s">
        <v>753</v>
      </c>
      <c r="W548" t="s">
        <v>755</v>
      </c>
      <c r="X548">
        <v>0</v>
      </c>
      <c r="Y548" t="s">
        <v>753</v>
      </c>
      <c r="Z548">
        <v>0</v>
      </c>
      <c r="AA548" t="s">
        <v>753</v>
      </c>
      <c r="AB548">
        <v>0</v>
      </c>
      <c r="AC548">
        <v>0.1605</v>
      </c>
      <c r="AD548">
        <v>17.348700000000001</v>
      </c>
      <c r="AE548" t="s">
        <v>1477</v>
      </c>
      <c r="AF548">
        <v>3110</v>
      </c>
      <c r="AG548">
        <v>52</v>
      </c>
      <c r="AH548">
        <v>48</v>
      </c>
      <c r="AI548">
        <v>0</v>
      </c>
      <c r="AJ548" t="s">
        <v>1303</v>
      </c>
      <c r="AK548">
        <v>2100210</v>
      </c>
      <c r="AL548">
        <v>21001821</v>
      </c>
      <c r="AM548">
        <v>21000237</v>
      </c>
      <c r="AN548">
        <v>540802</v>
      </c>
      <c r="AO548">
        <v>6211728</v>
      </c>
      <c r="AP548">
        <v>540644</v>
      </c>
      <c r="AQ548">
        <v>6211693</v>
      </c>
      <c r="AR548" t="s">
        <v>758</v>
      </c>
      <c r="AS548" t="s">
        <v>755</v>
      </c>
      <c r="AT548">
        <v>0.51349999999999996</v>
      </c>
      <c r="AU548" t="s">
        <v>755</v>
      </c>
      <c r="AV548">
        <v>1.2500000000000001E-2</v>
      </c>
      <c r="AW548" t="s">
        <v>755</v>
      </c>
      <c r="AX548">
        <v>100.5072</v>
      </c>
      <c r="AY548" t="s">
        <v>753</v>
      </c>
      <c r="AZ548">
        <v>0</v>
      </c>
      <c r="BA548" t="s">
        <v>753</v>
      </c>
      <c r="BB548" t="s">
        <v>753</v>
      </c>
      <c r="BC548" t="s">
        <v>753</v>
      </c>
      <c r="BD548" t="s">
        <v>753</v>
      </c>
    </row>
    <row r="549" spans="1:56" x14ac:dyDescent="0.25">
      <c r="A549" t="s">
        <v>46</v>
      </c>
      <c r="B549">
        <v>140</v>
      </c>
      <c r="C549">
        <v>1</v>
      </c>
      <c r="D549" t="s">
        <v>863</v>
      </c>
      <c r="E549">
        <v>510</v>
      </c>
      <c r="F549">
        <v>10.3</v>
      </c>
      <c r="G549">
        <v>9</v>
      </c>
      <c r="H549">
        <v>1.85</v>
      </c>
      <c r="I549">
        <v>2.9</v>
      </c>
      <c r="J549" t="s">
        <v>753</v>
      </c>
      <c r="K549" t="s">
        <v>753</v>
      </c>
      <c r="L549" t="s">
        <v>753</v>
      </c>
      <c r="M549" t="s">
        <v>754</v>
      </c>
      <c r="N549" t="s">
        <v>753</v>
      </c>
      <c r="O549" t="s">
        <v>2352</v>
      </c>
      <c r="P549" t="s">
        <v>753</v>
      </c>
      <c r="Q549" t="s">
        <v>753</v>
      </c>
      <c r="R549" t="s">
        <v>753</v>
      </c>
      <c r="S549" t="s">
        <v>753</v>
      </c>
      <c r="T549" t="s">
        <v>753</v>
      </c>
      <c r="U549">
        <v>0</v>
      </c>
      <c r="V549" t="s">
        <v>753</v>
      </c>
      <c r="W549" t="s">
        <v>753</v>
      </c>
      <c r="X549">
        <v>0</v>
      </c>
      <c r="Y549" t="s">
        <v>753</v>
      </c>
      <c r="Z549">
        <v>0</v>
      </c>
      <c r="AA549" t="s">
        <v>753</v>
      </c>
      <c r="AB549">
        <v>0</v>
      </c>
      <c r="AC549">
        <v>2.64635</v>
      </c>
      <c r="AD549">
        <v>17.15465</v>
      </c>
      <c r="AE549" t="s">
        <v>1477</v>
      </c>
      <c r="AF549">
        <v>3150</v>
      </c>
      <c r="AG549">
        <v>92</v>
      </c>
      <c r="AH549">
        <v>81</v>
      </c>
      <c r="AI549">
        <v>59</v>
      </c>
      <c r="AJ549" t="s">
        <v>899</v>
      </c>
      <c r="AK549">
        <v>3700015</v>
      </c>
      <c r="AL549">
        <v>37000070</v>
      </c>
      <c r="AM549">
        <v>37000025</v>
      </c>
      <c r="AN549">
        <v>527559</v>
      </c>
      <c r="AO549">
        <v>6118773</v>
      </c>
      <c r="AP549">
        <v>527559</v>
      </c>
      <c r="AQ549">
        <v>6118774</v>
      </c>
      <c r="AR549" t="s">
        <v>758</v>
      </c>
      <c r="AS549">
        <v>0</v>
      </c>
      <c r="AT549">
        <v>0.84499999999999997</v>
      </c>
      <c r="AU549" t="s">
        <v>755</v>
      </c>
      <c r="AV549">
        <v>0.16739999999999999</v>
      </c>
      <c r="AW549" t="s">
        <v>763</v>
      </c>
      <c r="AX549">
        <v>100.34805</v>
      </c>
      <c r="AY549" t="s">
        <v>753</v>
      </c>
      <c r="AZ549" t="s">
        <v>790</v>
      </c>
      <c r="BA549" t="s">
        <v>753</v>
      </c>
      <c r="BB549" t="s">
        <v>753</v>
      </c>
      <c r="BC549" t="s">
        <v>753</v>
      </c>
      <c r="BD549" t="s">
        <v>753</v>
      </c>
    </row>
    <row r="550" spans="1:56" x14ac:dyDescent="0.25">
      <c r="A550" t="s">
        <v>1806</v>
      </c>
      <c r="B550">
        <v>1215</v>
      </c>
      <c r="C550">
        <v>1</v>
      </c>
      <c r="D550" t="s">
        <v>998</v>
      </c>
      <c r="E550">
        <v>851</v>
      </c>
      <c r="F550">
        <v>1.1000000000000001</v>
      </c>
      <c r="G550">
        <v>5</v>
      </c>
      <c r="H550">
        <v>0.74</v>
      </c>
      <c r="I550">
        <v>2</v>
      </c>
      <c r="J550" t="s">
        <v>753</v>
      </c>
      <c r="K550" t="s">
        <v>787</v>
      </c>
      <c r="L550" t="s">
        <v>787</v>
      </c>
      <c r="M550" t="s">
        <v>738</v>
      </c>
      <c r="N550" t="s">
        <v>787</v>
      </c>
      <c r="O550" t="s">
        <v>2352</v>
      </c>
      <c r="P550" t="s">
        <v>753</v>
      </c>
      <c r="Q550" t="s">
        <v>762</v>
      </c>
      <c r="R550" t="s">
        <v>753</v>
      </c>
      <c r="S550" t="s">
        <v>762</v>
      </c>
      <c r="T550" t="s">
        <v>753</v>
      </c>
      <c r="U550">
        <v>0</v>
      </c>
      <c r="V550" t="s">
        <v>753</v>
      </c>
      <c r="W550" t="s">
        <v>787</v>
      </c>
      <c r="X550">
        <v>0</v>
      </c>
      <c r="Y550" t="s">
        <v>753</v>
      </c>
      <c r="Z550">
        <v>0</v>
      </c>
      <c r="AA550" t="s">
        <v>753</v>
      </c>
      <c r="AB550">
        <v>0</v>
      </c>
      <c r="AC550">
        <v>1.2800000000000001E-2</v>
      </c>
      <c r="AD550">
        <v>90.782899999999998</v>
      </c>
      <c r="AE550">
        <v>6.9400000000000003E-2</v>
      </c>
      <c r="AF550">
        <v>3160</v>
      </c>
      <c r="AG550">
        <v>218</v>
      </c>
      <c r="AH550">
        <v>218</v>
      </c>
      <c r="AI550">
        <v>0</v>
      </c>
      <c r="AJ550" t="s">
        <v>1807</v>
      </c>
      <c r="AK550">
        <v>700031</v>
      </c>
      <c r="AL550">
        <v>7000072</v>
      </c>
      <c r="AM550">
        <v>7000071</v>
      </c>
      <c r="AN550">
        <v>562920</v>
      </c>
      <c r="AO550">
        <v>6332605</v>
      </c>
      <c r="AP550">
        <v>562920</v>
      </c>
      <c r="AQ550">
        <v>6332605</v>
      </c>
      <c r="AR550" t="s">
        <v>1744</v>
      </c>
      <c r="AS550" t="s">
        <v>762</v>
      </c>
      <c r="AT550">
        <v>1.1311</v>
      </c>
      <c r="AU550" t="s">
        <v>763</v>
      </c>
      <c r="AV550">
        <v>8.8999999999999996E-2</v>
      </c>
      <c r="AW550" t="s">
        <v>763</v>
      </c>
      <c r="AX550">
        <v>107.5089</v>
      </c>
      <c r="AY550" t="s">
        <v>753</v>
      </c>
      <c r="AZ550">
        <v>0</v>
      </c>
      <c r="BA550" t="s">
        <v>753</v>
      </c>
      <c r="BB550" t="s">
        <v>753</v>
      </c>
      <c r="BC550" t="s">
        <v>753</v>
      </c>
      <c r="BD550" t="s">
        <v>753</v>
      </c>
    </row>
    <row r="551" spans="1:56" x14ac:dyDescent="0.25">
      <c r="A551" t="s">
        <v>1561</v>
      </c>
      <c r="B551">
        <v>774</v>
      </c>
      <c r="C551">
        <v>2</v>
      </c>
      <c r="D551" t="s">
        <v>1488</v>
      </c>
      <c r="E551">
        <v>101</v>
      </c>
      <c r="F551">
        <v>10.5</v>
      </c>
      <c r="G551">
        <v>9</v>
      </c>
      <c r="H551">
        <v>1.9099999999999997</v>
      </c>
      <c r="I551">
        <v>2.7</v>
      </c>
      <c r="J551" t="s">
        <v>753</v>
      </c>
      <c r="K551" t="s">
        <v>760</v>
      </c>
      <c r="L551" t="s">
        <v>760</v>
      </c>
      <c r="M551" t="s">
        <v>738</v>
      </c>
      <c r="N551" t="s">
        <v>755</v>
      </c>
      <c r="O551" t="s">
        <v>762</v>
      </c>
      <c r="P551" t="s">
        <v>753</v>
      </c>
      <c r="Q551" t="s">
        <v>753</v>
      </c>
      <c r="R551" t="s">
        <v>753</v>
      </c>
      <c r="S551" t="s">
        <v>753</v>
      </c>
      <c r="T551" t="s">
        <v>753</v>
      </c>
      <c r="U551" t="s">
        <v>762</v>
      </c>
      <c r="V551" t="s">
        <v>753</v>
      </c>
      <c r="W551" t="s">
        <v>762</v>
      </c>
      <c r="X551" t="s">
        <v>760</v>
      </c>
      <c r="Y551" t="s">
        <v>753</v>
      </c>
      <c r="Z551" t="s">
        <v>755</v>
      </c>
      <c r="AA551" t="s">
        <v>753</v>
      </c>
      <c r="AB551" t="s">
        <v>764</v>
      </c>
      <c r="AC551">
        <v>1.2349000000000001</v>
      </c>
      <c r="AD551">
        <v>17.770199999999999</v>
      </c>
      <c r="AE551">
        <v>0.20446666666666666</v>
      </c>
      <c r="AF551">
        <v>3140</v>
      </c>
      <c r="AG551">
        <v>0</v>
      </c>
      <c r="AH551">
        <v>0</v>
      </c>
      <c r="AI551">
        <v>0</v>
      </c>
      <c r="AJ551" t="s">
        <v>1562</v>
      </c>
      <c r="AK551">
        <v>5300025</v>
      </c>
      <c r="AL551">
        <v>53000170</v>
      </c>
      <c r="AM551">
        <v>53000051</v>
      </c>
      <c r="AN551">
        <v>723897</v>
      </c>
      <c r="AO551">
        <v>6176639</v>
      </c>
      <c r="AP551">
        <v>723912</v>
      </c>
      <c r="AQ551">
        <v>6176840</v>
      </c>
      <c r="AR551" t="s">
        <v>758</v>
      </c>
      <c r="AS551" t="s">
        <v>755</v>
      </c>
      <c r="AT551">
        <v>0.90010000000000012</v>
      </c>
      <c r="AU551" t="s">
        <v>755</v>
      </c>
      <c r="AV551">
        <v>2.955E-2</v>
      </c>
      <c r="AW551" t="s">
        <v>755</v>
      </c>
      <c r="AX551">
        <v>120.53694</v>
      </c>
      <c r="AY551" t="s">
        <v>753</v>
      </c>
      <c r="AZ551" t="s">
        <v>764</v>
      </c>
      <c r="BA551" t="s">
        <v>753</v>
      </c>
      <c r="BB551" t="s">
        <v>753</v>
      </c>
      <c r="BC551" t="s">
        <v>753</v>
      </c>
      <c r="BD551" t="s">
        <v>753</v>
      </c>
    </row>
    <row r="552" spans="1:56" x14ac:dyDescent="0.25">
      <c r="A552" t="s">
        <v>428</v>
      </c>
      <c r="B552">
        <v>878</v>
      </c>
      <c r="C552">
        <v>2</v>
      </c>
      <c r="D552" t="s">
        <v>1541</v>
      </c>
      <c r="E552">
        <v>340</v>
      </c>
      <c r="F552">
        <v>14.1</v>
      </c>
      <c r="G552">
        <v>9</v>
      </c>
      <c r="H552">
        <v>2.84</v>
      </c>
      <c r="I552">
        <v>5.7</v>
      </c>
      <c r="J552" t="s">
        <v>753</v>
      </c>
      <c r="K552" t="s">
        <v>787</v>
      </c>
      <c r="L552" t="s">
        <v>787</v>
      </c>
      <c r="M552" t="s">
        <v>738</v>
      </c>
      <c r="N552" t="s">
        <v>762</v>
      </c>
      <c r="O552" t="s">
        <v>2352</v>
      </c>
      <c r="P552" t="s">
        <v>753</v>
      </c>
      <c r="Q552" t="s">
        <v>787</v>
      </c>
      <c r="R552" t="s">
        <v>753</v>
      </c>
      <c r="S552" t="s">
        <v>787</v>
      </c>
      <c r="T552" t="s">
        <v>753</v>
      </c>
      <c r="U552">
        <v>0</v>
      </c>
      <c r="V552" t="s">
        <v>753</v>
      </c>
      <c r="W552" t="s">
        <v>762</v>
      </c>
      <c r="X552">
        <v>0</v>
      </c>
      <c r="Y552" t="s">
        <v>753</v>
      </c>
      <c r="Z552" t="s">
        <v>760</v>
      </c>
      <c r="AA552" t="s">
        <v>753</v>
      </c>
      <c r="AB552">
        <v>0</v>
      </c>
      <c r="AC552">
        <v>2.7741500000000001</v>
      </c>
      <c r="AD552">
        <v>16.311633333333333</v>
      </c>
      <c r="AE552">
        <v>0.21</v>
      </c>
      <c r="AF552">
        <v>3100</v>
      </c>
      <c r="AG552">
        <v>0</v>
      </c>
      <c r="AH552">
        <v>0</v>
      </c>
      <c r="AI552">
        <v>0</v>
      </c>
      <c r="AJ552" t="s">
        <v>1633</v>
      </c>
      <c r="AK552">
        <v>5700006</v>
      </c>
      <c r="AL552">
        <v>57000315</v>
      </c>
      <c r="AM552">
        <v>57000104</v>
      </c>
      <c r="AN552">
        <v>661319</v>
      </c>
      <c r="AO552">
        <v>6147494</v>
      </c>
      <c r="AP552">
        <v>661319</v>
      </c>
      <c r="AQ552">
        <v>6147494</v>
      </c>
      <c r="AR552" t="s">
        <v>758</v>
      </c>
      <c r="AS552" t="s">
        <v>762</v>
      </c>
      <c r="AT552">
        <v>0.99840000000000007</v>
      </c>
      <c r="AU552" t="s">
        <v>755</v>
      </c>
      <c r="AV552">
        <v>6.6533333333333333E-2</v>
      </c>
      <c r="AW552" t="s">
        <v>753</v>
      </c>
      <c r="AX552">
        <v>108.1666</v>
      </c>
      <c r="AY552" t="s">
        <v>753</v>
      </c>
      <c r="AZ552" t="s">
        <v>764</v>
      </c>
      <c r="BA552" t="s">
        <v>753</v>
      </c>
      <c r="BB552" t="s">
        <v>753</v>
      </c>
      <c r="BC552" t="s">
        <v>753</v>
      </c>
      <c r="BD552" t="s">
        <v>753</v>
      </c>
    </row>
    <row r="553" spans="1:56" x14ac:dyDescent="0.25">
      <c r="A553" t="s">
        <v>1823</v>
      </c>
      <c r="B553">
        <v>1225</v>
      </c>
      <c r="C553">
        <v>1</v>
      </c>
      <c r="D553" t="s">
        <v>998</v>
      </c>
      <c r="E553">
        <v>787</v>
      </c>
      <c r="F553">
        <v>4.2</v>
      </c>
      <c r="G553">
        <v>1</v>
      </c>
      <c r="H553">
        <v>0.42</v>
      </c>
      <c r="I553">
        <v>0.8</v>
      </c>
      <c r="J553" t="s">
        <v>753</v>
      </c>
      <c r="K553" t="s">
        <v>753</v>
      </c>
      <c r="L553" t="s">
        <v>753</v>
      </c>
      <c r="M553" t="s">
        <v>754</v>
      </c>
      <c r="N553" t="s">
        <v>753</v>
      </c>
      <c r="O553" t="s">
        <v>2352</v>
      </c>
      <c r="P553" t="s">
        <v>753</v>
      </c>
      <c r="Q553">
        <v>0</v>
      </c>
      <c r="R553" t="s">
        <v>753</v>
      </c>
      <c r="S553">
        <v>0</v>
      </c>
      <c r="T553" t="s">
        <v>753</v>
      </c>
      <c r="U553">
        <v>0</v>
      </c>
      <c r="V553" t="s">
        <v>753</v>
      </c>
      <c r="W553" t="s">
        <v>753</v>
      </c>
      <c r="X553">
        <v>0</v>
      </c>
      <c r="Y553" t="s">
        <v>753</v>
      </c>
      <c r="Z553">
        <v>0</v>
      </c>
      <c r="AA553" t="s">
        <v>753</v>
      </c>
      <c r="AB553">
        <v>0</v>
      </c>
      <c r="AC553">
        <v>0.1212</v>
      </c>
      <c r="AD553">
        <v>31.4938</v>
      </c>
      <c r="AE553" t="s">
        <v>1477</v>
      </c>
      <c r="AF553">
        <v>3110</v>
      </c>
      <c r="AG553">
        <v>0</v>
      </c>
      <c r="AH553">
        <v>0</v>
      </c>
      <c r="AI553">
        <v>0</v>
      </c>
      <c r="AJ553" t="s">
        <v>1824</v>
      </c>
      <c r="AK553">
        <v>1100016</v>
      </c>
      <c r="AL553">
        <v>11000110</v>
      </c>
      <c r="AM553">
        <v>11000020</v>
      </c>
      <c r="AN553">
        <v>461929</v>
      </c>
      <c r="AO553">
        <v>6303042</v>
      </c>
      <c r="AP553">
        <v>99</v>
      </c>
      <c r="AQ553">
        <v>99</v>
      </c>
      <c r="AR553" t="s">
        <v>1744</v>
      </c>
      <c r="AS553">
        <v>0</v>
      </c>
      <c r="AT553">
        <v>0.83120000000000005</v>
      </c>
      <c r="AU553" t="s">
        <v>753</v>
      </c>
      <c r="AV553">
        <v>1.7999999999999999E-2</v>
      </c>
      <c r="AW553" t="s">
        <v>755</v>
      </c>
      <c r="AX553" t="s">
        <v>1477</v>
      </c>
      <c r="AY553">
        <v>0</v>
      </c>
      <c r="AZ553">
        <v>0</v>
      </c>
      <c r="BA553" t="s">
        <v>753</v>
      </c>
      <c r="BB553" t="s">
        <v>753</v>
      </c>
      <c r="BC553" t="s">
        <v>753</v>
      </c>
      <c r="BD553" t="s">
        <v>753</v>
      </c>
    </row>
    <row r="554" spans="1:56" x14ac:dyDescent="0.25">
      <c r="A554" t="s">
        <v>986</v>
      </c>
      <c r="B554">
        <v>233</v>
      </c>
      <c r="C554">
        <v>1</v>
      </c>
      <c r="D554" t="s">
        <v>917</v>
      </c>
      <c r="E554">
        <v>482</v>
      </c>
      <c r="F554">
        <v>1.2</v>
      </c>
      <c r="G554">
        <v>13</v>
      </c>
      <c r="H554">
        <v>0.25</v>
      </c>
      <c r="I554">
        <v>0.5</v>
      </c>
      <c r="J554" t="s">
        <v>753</v>
      </c>
      <c r="K554" t="s">
        <v>1477</v>
      </c>
      <c r="L554" t="s">
        <v>1477</v>
      </c>
      <c r="M554">
        <v>0</v>
      </c>
      <c r="N554">
        <v>0</v>
      </c>
      <c r="O554" t="s">
        <v>2352</v>
      </c>
      <c r="P554" t="s">
        <v>753</v>
      </c>
      <c r="Q554">
        <v>0</v>
      </c>
      <c r="R554" t="s">
        <v>753</v>
      </c>
      <c r="S554">
        <v>0</v>
      </c>
      <c r="T554" t="s">
        <v>753</v>
      </c>
      <c r="U554">
        <v>0</v>
      </c>
      <c r="V554" t="s">
        <v>753</v>
      </c>
      <c r="W554">
        <v>0</v>
      </c>
      <c r="X554">
        <v>0</v>
      </c>
      <c r="Y554" t="s">
        <v>753</v>
      </c>
      <c r="Z554">
        <v>0</v>
      </c>
      <c r="AA554" t="s">
        <v>753</v>
      </c>
      <c r="AB554">
        <v>0</v>
      </c>
      <c r="AC554">
        <v>0.76500000000000001</v>
      </c>
      <c r="AD554">
        <v>84</v>
      </c>
      <c r="AE554">
        <v>0.3</v>
      </c>
      <c r="AF554">
        <v>3140</v>
      </c>
      <c r="AG554">
        <v>127</v>
      </c>
      <c r="AH554">
        <v>111</v>
      </c>
      <c r="AI554">
        <v>72</v>
      </c>
      <c r="AJ554" t="s">
        <v>987</v>
      </c>
      <c r="AK554">
        <v>4700012</v>
      </c>
      <c r="AL554">
        <v>47000306</v>
      </c>
      <c r="AM554">
        <v>47000154</v>
      </c>
      <c r="AN554">
        <v>606187</v>
      </c>
      <c r="AO554">
        <v>6075055</v>
      </c>
      <c r="AP554">
        <v>99</v>
      </c>
      <c r="AQ554">
        <v>99</v>
      </c>
      <c r="AR554" t="s">
        <v>758</v>
      </c>
      <c r="AS554">
        <v>0</v>
      </c>
      <c r="AT554" t="s">
        <v>1477</v>
      </c>
      <c r="AU554">
        <v>0</v>
      </c>
      <c r="AV554" t="s">
        <v>1477</v>
      </c>
      <c r="AW554">
        <v>0</v>
      </c>
      <c r="AX554" t="s">
        <v>1477</v>
      </c>
      <c r="AY554">
        <v>0</v>
      </c>
      <c r="AZ554">
        <v>0</v>
      </c>
      <c r="BA554" t="s">
        <v>753</v>
      </c>
      <c r="BB554" t="s">
        <v>753</v>
      </c>
      <c r="BC554" t="s">
        <v>753</v>
      </c>
      <c r="BD554" t="s">
        <v>753</v>
      </c>
    </row>
    <row r="555" spans="1:56" x14ac:dyDescent="0.25">
      <c r="A555" t="s">
        <v>1788</v>
      </c>
      <c r="B555">
        <v>1206</v>
      </c>
      <c r="C555">
        <v>1</v>
      </c>
      <c r="D555" t="s">
        <v>998</v>
      </c>
      <c r="E555">
        <v>671</v>
      </c>
      <c r="F555">
        <v>2.5</v>
      </c>
      <c r="G555">
        <v>13</v>
      </c>
      <c r="H555">
        <v>0.1</v>
      </c>
      <c r="I555">
        <v>0.2</v>
      </c>
      <c r="J555" t="s">
        <v>753</v>
      </c>
      <c r="K555" t="s">
        <v>1477</v>
      </c>
      <c r="L555" t="s">
        <v>1477</v>
      </c>
      <c r="M555">
        <v>0</v>
      </c>
      <c r="N555">
        <v>0</v>
      </c>
      <c r="O555" t="s">
        <v>2352</v>
      </c>
      <c r="P555" t="s">
        <v>753</v>
      </c>
      <c r="Q555">
        <v>0</v>
      </c>
      <c r="R555" t="s">
        <v>753</v>
      </c>
      <c r="S555">
        <v>0</v>
      </c>
      <c r="T555" t="s">
        <v>753</v>
      </c>
      <c r="U555">
        <v>0</v>
      </c>
      <c r="V555" t="s">
        <v>753</v>
      </c>
      <c r="W555">
        <v>0</v>
      </c>
      <c r="X555">
        <v>0</v>
      </c>
      <c r="Y555" t="s">
        <v>753</v>
      </c>
      <c r="Z555">
        <v>0</v>
      </c>
      <c r="AA555" t="s">
        <v>753</v>
      </c>
      <c r="AB555">
        <v>0</v>
      </c>
      <c r="AC555">
        <v>2.4</v>
      </c>
      <c r="AD555">
        <v>62.3</v>
      </c>
      <c r="AE555" t="s">
        <v>1477</v>
      </c>
      <c r="AF555">
        <v>1150</v>
      </c>
      <c r="AG555">
        <v>28</v>
      </c>
      <c r="AH555">
        <v>28</v>
      </c>
      <c r="AI555">
        <v>27</v>
      </c>
      <c r="AJ555" t="s">
        <v>1789</v>
      </c>
      <c r="AK555">
        <v>900308</v>
      </c>
      <c r="AL555">
        <v>9001100</v>
      </c>
      <c r="AM555">
        <v>9001099</v>
      </c>
      <c r="AN555">
        <v>471795</v>
      </c>
      <c r="AO555">
        <v>6282092</v>
      </c>
      <c r="AP555">
        <v>99</v>
      </c>
      <c r="AQ555">
        <v>99</v>
      </c>
      <c r="AR555" t="s">
        <v>1744</v>
      </c>
      <c r="AS555">
        <v>0</v>
      </c>
      <c r="AT555" t="s">
        <v>1477</v>
      </c>
      <c r="AU555">
        <v>0</v>
      </c>
      <c r="AV555" t="s">
        <v>1477</v>
      </c>
      <c r="AW555">
        <v>0</v>
      </c>
      <c r="AX555" t="s">
        <v>1477</v>
      </c>
      <c r="AY555">
        <v>0</v>
      </c>
      <c r="AZ555">
        <v>0</v>
      </c>
      <c r="BA555" t="s">
        <v>753</v>
      </c>
      <c r="BB555" t="s">
        <v>753</v>
      </c>
      <c r="BC555" t="s">
        <v>753</v>
      </c>
      <c r="BD555" t="s">
        <v>753</v>
      </c>
    </row>
    <row r="556" spans="1:56" x14ac:dyDescent="0.25">
      <c r="A556" t="s">
        <v>852</v>
      </c>
      <c r="B556">
        <v>80</v>
      </c>
      <c r="C556">
        <v>1</v>
      </c>
      <c r="D556" t="s">
        <v>801</v>
      </c>
      <c r="E556">
        <v>510</v>
      </c>
      <c r="F556">
        <v>3.1</v>
      </c>
      <c r="G556">
        <v>9</v>
      </c>
      <c r="H556">
        <v>0.55000000000000004</v>
      </c>
      <c r="I556">
        <v>1.1000000000000001</v>
      </c>
      <c r="J556" t="s">
        <v>753</v>
      </c>
      <c r="K556" t="s">
        <v>1477</v>
      </c>
      <c r="L556" t="s">
        <v>1477</v>
      </c>
      <c r="M556">
        <v>0</v>
      </c>
      <c r="N556">
        <v>0</v>
      </c>
      <c r="O556" t="s">
        <v>2352</v>
      </c>
      <c r="P556" t="s">
        <v>753</v>
      </c>
      <c r="Q556">
        <v>0</v>
      </c>
      <c r="R556" t="s">
        <v>753</v>
      </c>
      <c r="S556">
        <v>0</v>
      </c>
      <c r="T556" t="s">
        <v>753</v>
      </c>
      <c r="U556">
        <v>0</v>
      </c>
      <c r="V556" t="s">
        <v>753</v>
      </c>
      <c r="W556">
        <v>0</v>
      </c>
      <c r="X556">
        <v>0</v>
      </c>
      <c r="Y556" t="s">
        <v>753</v>
      </c>
      <c r="Z556">
        <v>0</v>
      </c>
      <c r="AA556" t="s">
        <v>753</v>
      </c>
      <c r="AB556">
        <v>0</v>
      </c>
      <c r="AC556">
        <v>3.0454999999999997</v>
      </c>
      <c r="AD556">
        <v>33</v>
      </c>
      <c r="AE556" t="s">
        <v>1477</v>
      </c>
      <c r="AF556">
        <v>3130</v>
      </c>
      <c r="AG556">
        <v>253</v>
      </c>
      <c r="AH556">
        <v>262</v>
      </c>
      <c r="AI556">
        <v>121</v>
      </c>
      <c r="AJ556" t="s">
        <v>853</v>
      </c>
      <c r="AK556">
        <v>3800100</v>
      </c>
      <c r="AL556">
        <v>38000812</v>
      </c>
      <c r="AM556">
        <v>38000811</v>
      </c>
      <c r="AN556">
        <v>495761</v>
      </c>
      <c r="AO556">
        <v>6125596</v>
      </c>
      <c r="AP556">
        <v>495761</v>
      </c>
      <c r="AQ556">
        <v>6125596</v>
      </c>
      <c r="AR556" t="s">
        <v>758</v>
      </c>
      <c r="AS556">
        <v>0</v>
      </c>
      <c r="AT556" t="s">
        <v>1477</v>
      </c>
      <c r="AU556">
        <v>0</v>
      </c>
      <c r="AV556" t="s">
        <v>1477</v>
      </c>
      <c r="AW556">
        <v>0</v>
      </c>
      <c r="AX556" t="s">
        <v>1477</v>
      </c>
      <c r="AY556">
        <v>0</v>
      </c>
      <c r="AZ556">
        <v>0</v>
      </c>
      <c r="BA556" t="s">
        <v>753</v>
      </c>
      <c r="BB556" t="s">
        <v>753</v>
      </c>
      <c r="BC556" t="s">
        <v>753</v>
      </c>
      <c r="BD556" t="s">
        <v>753</v>
      </c>
    </row>
    <row r="557" spans="1:56" x14ac:dyDescent="0.25">
      <c r="A557" t="s">
        <v>336</v>
      </c>
      <c r="B557">
        <v>716</v>
      </c>
      <c r="C557">
        <v>2</v>
      </c>
      <c r="D557" t="s">
        <v>1495</v>
      </c>
      <c r="E557">
        <v>169</v>
      </c>
      <c r="F557">
        <v>2.7</v>
      </c>
      <c r="G557">
        <v>13</v>
      </c>
      <c r="H557">
        <v>0.84</v>
      </c>
      <c r="I557">
        <v>1.5</v>
      </c>
      <c r="J557" t="s">
        <v>753</v>
      </c>
      <c r="K557" t="s">
        <v>755</v>
      </c>
      <c r="L557" t="s">
        <v>755</v>
      </c>
      <c r="M557" t="s">
        <v>754</v>
      </c>
      <c r="N557" t="s">
        <v>755</v>
      </c>
      <c r="O557" t="s">
        <v>2352</v>
      </c>
      <c r="P557" t="s">
        <v>753</v>
      </c>
      <c r="Q557" t="s">
        <v>755</v>
      </c>
      <c r="R557" t="s">
        <v>753</v>
      </c>
      <c r="S557" t="s">
        <v>755</v>
      </c>
      <c r="T557" t="s">
        <v>753</v>
      </c>
      <c r="U557">
        <v>0</v>
      </c>
      <c r="V557" t="s">
        <v>753</v>
      </c>
      <c r="W557" t="s">
        <v>755</v>
      </c>
      <c r="X557">
        <v>0</v>
      </c>
      <c r="Y557" t="s">
        <v>753</v>
      </c>
      <c r="Z557">
        <v>0</v>
      </c>
      <c r="AA557" t="s">
        <v>753</v>
      </c>
      <c r="AB557">
        <v>0</v>
      </c>
      <c r="AC557">
        <v>4.0282999999999998</v>
      </c>
      <c r="AD557">
        <v>72.085499999999996</v>
      </c>
      <c r="AE557">
        <v>0.1</v>
      </c>
      <c r="AF557">
        <v>3140</v>
      </c>
      <c r="AG557">
        <v>0</v>
      </c>
      <c r="AH557">
        <v>0</v>
      </c>
      <c r="AI557">
        <v>0</v>
      </c>
      <c r="AJ557" t="s">
        <v>1521</v>
      </c>
      <c r="AK557">
        <v>5200144</v>
      </c>
      <c r="AL557">
        <v>52000284</v>
      </c>
      <c r="AM557">
        <v>52000237</v>
      </c>
      <c r="AN557">
        <v>707115</v>
      </c>
      <c r="AO557">
        <v>6176850</v>
      </c>
      <c r="AP557">
        <v>707115</v>
      </c>
      <c r="AQ557">
        <v>6176850</v>
      </c>
      <c r="AR557" t="s">
        <v>758</v>
      </c>
      <c r="AS557" t="s">
        <v>755</v>
      </c>
      <c r="AT557">
        <v>1.6434</v>
      </c>
      <c r="AU557" t="s">
        <v>753</v>
      </c>
      <c r="AV557">
        <v>3.6600000000000001E-2</v>
      </c>
      <c r="AW557" t="s">
        <v>755</v>
      </c>
      <c r="AX557">
        <v>74.863500000000002</v>
      </c>
      <c r="AY557" t="s">
        <v>753</v>
      </c>
      <c r="AZ557">
        <v>0</v>
      </c>
      <c r="BA557" t="s">
        <v>753</v>
      </c>
      <c r="BB557" t="s">
        <v>753</v>
      </c>
      <c r="BC557" t="s">
        <v>753</v>
      </c>
      <c r="BD557" t="s">
        <v>753</v>
      </c>
    </row>
    <row r="558" spans="1:56" x14ac:dyDescent="0.25">
      <c r="A558" t="s">
        <v>219</v>
      </c>
      <c r="B558">
        <v>503</v>
      </c>
      <c r="C558">
        <v>1</v>
      </c>
      <c r="D558" t="s">
        <v>975</v>
      </c>
      <c r="E558">
        <v>615</v>
      </c>
      <c r="F558">
        <v>8.1</v>
      </c>
      <c r="G558">
        <v>9</v>
      </c>
      <c r="H558">
        <v>1.35</v>
      </c>
      <c r="I558">
        <v>2</v>
      </c>
      <c r="J558" t="s">
        <v>753</v>
      </c>
      <c r="K558" t="s">
        <v>753</v>
      </c>
      <c r="L558" t="s">
        <v>753</v>
      </c>
      <c r="M558" t="s">
        <v>754</v>
      </c>
      <c r="N558" t="s">
        <v>753</v>
      </c>
      <c r="O558" t="s">
        <v>2352</v>
      </c>
      <c r="P558" t="s">
        <v>753</v>
      </c>
      <c r="Q558" t="s">
        <v>753</v>
      </c>
      <c r="R558" t="s">
        <v>753</v>
      </c>
      <c r="S558" t="s">
        <v>753</v>
      </c>
      <c r="T558" t="s">
        <v>753</v>
      </c>
      <c r="U558">
        <v>0</v>
      </c>
      <c r="V558" t="s">
        <v>753</v>
      </c>
      <c r="W558" t="s">
        <v>753</v>
      </c>
      <c r="X558">
        <v>0</v>
      </c>
      <c r="Y558" t="s">
        <v>753</v>
      </c>
      <c r="Z558">
        <v>0</v>
      </c>
      <c r="AA558" t="s">
        <v>753</v>
      </c>
      <c r="AB558">
        <v>0</v>
      </c>
      <c r="AC558">
        <v>2.8201000000000001</v>
      </c>
      <c r="AD558">
        <v>31.871700000000001</v>
      </c>
      <c r="AE558" t="s">
        <v>1477</v>
      </c>
      <c r="AF558">
        <v>3150</v>
      </c>
      <c r="AG558">
        <v>0</v>
      </c>
      <c r="AH558">
        <v>0</v>
      </c>
      <c r="AI558">
        <v>0</v>
      </c>
      <c r="AJ558" t="s">
        <v>1304</v>
      </c>
      <c r="AK558">
        <v>2101039</v>
      </c>
      <c r="AL558">
        <v>21006478</v>
      </c>
      <c r="AM558">
        <v>21006477</v>
      </c>
      <c r="AN558">
        <v>542197</v>
      </c>
      <c r="AO558">
        <v>6199763</v>
      </c>
      <c r="AP558">
        <v>542197</v>
      </c>
      <c r="AQ558">
        <v>6199763</v>
      </c>
      <c r="AR558" t="s">
        <v>758</v>
      </c>
      <c r="AS558" t="s">
        <v>755</v>
      </c>
      <c r="AT558" t="s">
        <v>1477</v>
      </c>
      <c r="AU558">
        <v>0</v>
      </c>
      <c r="AV558" t="s">
        <v>1477</v>
      </c>
      <c r="AW558">
        <v>0</v>
      </c>
      <c r="AX558">
        <v>67.463899999999995</v>
      </c>
      <c r="AY558" t="s">
        <v>753</v>
      </c>
      <c r="AZ558">
        <v>0</v>
      </c>
      <c r="BA558" t="s">
        <v>753</v>
      </c>
      <c r="BB558" t="s">
        <v>753</v>
      </c>
      <c r="BC558" t="s">
        <v>753</v>
      </c>
      <c r="BD558" t="s">
        <v>753</v>
      </c>
    </row>
    <row r="559" spans="1:56" x14ac:dyDescent="0.25">
      <c r="A559" t="s">
        <v>1985</v>
      </c>
      <c r="B559">
        <v>4104</v>
      </c>
      <c r="C559">
        <v>4</v>
      </c>
      <c r="D559" t="s">
        <v>1692</v>
      </c>
      <c r="E559">
        <v>580</v>
      </c>
      <c r="F559">
        <v>7.9</v>
      </c>
      <c r="G559">
        <v>17</v>
      </c>
      <c r="H559" t="s">
        <v>1477</v>
      </c>
      <c r="I559" t="s">
        <v>1477</v>
      </c>
      <c r="J559" t="s">
        <v>753</v>
      </c>
      <c r="K559" t="s">
        <v>1477</v>
      </c>
      <c r="L559" t="s">
        <v>1477</v>
      </c>
      <c r="M559">
        <v>0</v>
      </c>
      <c r="N559">
        <v>0</v>
      </c>
      <c r="O559" t="s">
        <v>2352</v>
      </c>
      <c r="P559" t="s">
        <v>753</v>
      </c>
      <c r="Q559">
        <v>0</v>
      </c>
      <c r="R559" t="s">
        <v>753</v>
      </c>
      <c r="S559">
        <v>0</v>
      </c>
      <c r="T559" t="s">
        <v>753</v>
      </c>
      <c r="U559">
        <v>0</v>
      </c>
      <c r="V559" t="s">
        <v>753</v>
      </c>
      <c r="W559">
        <v>0</v>
      </c>
      <c r="X559">
        <v>0</v>
      </c>
      <c r="Y559" t="s">
        <v>753</v>
      </c>
      <c r="Z559">
        <v>0</v>
      </c>
      <c r="AA559" t="s">
        <v>753</v>
      </c>
      <c r="AB559">
        <v>0</v>
      </c>
      <c r="AC559" t="s">
        <v>1477</v>
      </c>
      <c r="AD559" t="s">
        <v>1477</v>
      </c>
      <c r="AE559" t="s">
        <v>1477</v>
      </c>
      <c r="AF559">
        <v>0</v>
      </c>
      <c r="AG559">
        <v>0</v>
      </c>
      <c r="AH559">
        <v>0</v>
      </c>
      <c r="AI559">
        <v>0</v>
      </c>
      <c r="AJ559" t="s">
        <v>1138</v>
      </c>
      <c r="AK559" t="s">
        <v>1138</v>
      </c>
      <c r="AL559" t="s">
        <v>1138</v>
      </c>
      <c r="AM559">
        <v>42000900</v>
      </c>
      <c r="AN559">
        <v>99</v>
      </c>
      <c r="AO559">
        <v>99</v>
      </c>
      <c r="AP559">
        <v>99</v>
      </c>
      <c r="AQ559">
        <v>99</v>
      </c>
      <c r="AR559" t="s">
        <v>1744</v>
      </c>
      <c r="AS559">
        <v>0</v>
      </c>
      <c r="AT559" t="s">
        <v>1477</v>
      </c>
      <c r="AU559">
        <v>0</v>
      </c>
      <c r="AV559" t="s">
        <v>1477</v>
      </c>
      <c r="AW559">
        <v>0</v>
      </c>
      <c r="AX559" t="s">
        <v>1477</v>
      </c>
      <c r="AY559">
        <v>0</v>
      </c>
      <c r="AZ559">
        <v>0</v>
      </c>
      <c r="BA559" t="s">
        <v>753</v>
      </c>
      <c r="BB559" t="s">
        <v>753</v>
      </c>
      <c r="BC559" t="s">
        <v>753</v>
      </c>
      <c r="BD559" t="s">
        <v>753</v>
      </c>
    </row>
    <row r="560" spans="1:56" x14ac:dyDescent="0.25">
      <c r="A560" t="s">
        <v>1825</v>
      </c>
      <c r="B560">
        <v>1226</v>
      </c>
      <c r="C560">
        <v>1</v>
      </c>
      <c r="D560" t="s">
        <v>998</v>
      </c>
      <c r="E560">
        <v>787</v>
      </c>
      <c r="F560">
        <v>2.5</v>
      </c>
      <c r="G560">
        <v>5</v>
      </c>
      <c r="H560">
        <v>0.42</v>
      </c>
      <c r="I560">
        <v>0.7</v>
      </c>
      <c r="J560" t="s">
        <v>753</v>
      </c>
      <c r="K560" t="s">
        <v>760</v>
      </c>
      <c r="L560" t="s">
        <v>760</v>
      </c>
      <c r="M560" t="s">
        <v>738</v>
      </c>
      <c r="N560" t="s">
        <v>760</v>
      </c>
      <c r="O560" t="s">
        <v>2352</v>
      </c>
      <c r="P560" t="s">
        <v>753</v>
      </c>
      <c r="Q560" t="s">
        <v>762</v>
      </c>
      <c r="R560" t="s">
        <v>753</v>
      </c>
      <c r="S560" t="s">
        <v>762</v>
      </c>
      <c r="T560" t="s">
        <v>753</v>
      </c>
      <c r="U560">
        <v>0</v>
      </c>
      <c r="V560" t="s">
        <v>753</v>
      </c>
      <c r="W560" t="s">
        <v>760</v>
      </c>
      <c r="X560">
        <v>0</v>
      </c>
      <c r="Y560" t="s">
        <v>753</v>
      </c>
      <c r="Z560">
        <v>0</v>
      </c>
      <c r="AA560" t="s">
        <v>753</v>
      </c>
      <c r="AB560">
        <v>0</v>
      </c>
      <c r="AC560">
        <v>8.6900000000000005E-2</v>
      </c>
      <c r="AD560">
        <v>736.08550000000002</v>
      </c>
      <c r="AE560">
        <v>8.09E-2</v>
      </c>
      <c r="AF560">
        <v>3110</v>
      </c>
      <c r="AG560">
        <v>0</v>
      </c>
      <c r="AH560">
        <v>0</v>
      </c>
      <c r="AI560">
        <v>0</v>
      </c>
      <c r="AJ560" t="s">
        <v>1826</v>
      </c>
      <c r="AK560">
        <v>100021</v>
      </c>
      <c r="AL560">
        <v>1000127</v>
      </c>
      <c r="AM560">
        <v>1000021</v>
      </c>
      <c r="AN560">
        <v>459829</v>
      </c>
      <c r="AO560">
        <v>6300432</v>
      </c>
      <c r="AP560">
        <v>459829</v>
      </c>
      <c r="AQ560">
        <v>6300432</v>
      </c>
      <c r="AR560" t="s">
        <v>1744</v>
      </c>
      <c r="AS560" t="s">
        <v>762</v>
      </c>
      <c r="AT560">
        <v>1.5882000000000001</v>
      </c>
      <c r="AU560" t="s">
        <v>763</v>
      </c>
      <c r="AV560">
        <v>0.1353</v>
      </c>
      <c r="AW560" t="s">
        <v>763</v>
      </c>
      <c r="AX560">
        <v>86.806200000000004</v>
      </c>
      <c r="AY560" t="s">
        <v>753</v>
      </c>
      <c r="AZ560">
        <v>0</v>
      </c>
      <c r="BA560" t="s">
        <v>753</v>
      </c>
      <c r="BB560" t="s">
        <v>753</v>
      </c>
      <c r="BC560" t="s">
        <v>753</v>
      </c>
      <c r="BD560" t="s">
        <v>753</v>
      </c>
    </row>
    <row r="561" spans="1:56" x14ac:dyDescent="0.25">
      <c r="A561" t="s">
        <v>1747</v>
      </c>
      <c r="B561">
        <v>1103</v>
      </c>
      <c r="C561">
        <v>1</v>
      </c>
      <c r="D561" t="s">
        <v>752</v>
      </c>
      <c r="E561">
        <v>787</v>
      </c>
      <c r="F561">
        <v>2.2999999999999998</v>
      </c>
      <c r="G561">
        <v>5</v>
      </c>
      <c r="H561">
        <v>0.35</v>
      </c>
      <c r="I561">
        <v>0.7</v>
      </c>
      <c r="J561" t="s">
        <v>753</v>
      </c>
      <c r="K561" t="s">
        <v>753</v>
      </c>
      <c r="L561" t="s">
        <v>753</v>
      </c>
      <c r="M561" t="s">
        <v>754</v>
      </c>
      <c r="N561" t="s">
        <v>755</v>
      </c>
      <c r="O561" t="s">
        <v>2352</v>
      </c>
      <c r="P561" t="s">
        <v>753</v>
      </c>
      <c r="Q561" t="s">
        <v>755</v>
      </c>
      <c r="R561" t="s">
        <v>753</v>
      </c>
      <c r="S561" t="s">
        <v>755</v>
      </c>
      <c r="T561" t="s">
        <v>753</v>
      </c>
      <c r="U561">
        <v>0</v>
      </c>
      <c r="V561" t="s">
        <v>753</v>
      </c>
      <c r="W561" t="s">
        <v>755</v>
      </c>
      <c r="X561">
        <v>0</v>
      </c>
      <c r="Y561" t="s">
        <v>753</v>
      </c>
      <c r="Z561">
        <v>0</v>
      </c>
      <c r="AA561" t="s">
        <v>753</v>
      </c>
      <c r="AB561">
        <v>0</v>
      </c>
      <c r="AC561">
        <v>0.2477</v>
      </c>
      <c r="AD561">
        <v>271.51319999999998</v>
      </c>
      <c r="AE561">
        <v>0.1</v>
      </c>
      <c r="AF561">
        <v>3110</v>
      </c>
      <c r="AG561">
        <v>24</v>
      </c>
      <c r="AH561">
        <v>24</v>
      </c>
      <c r="AI561">
        <v>22</v>
      </c>
      <c r="AJ561" t="s">
        <v>1748</v>
      </c>
      <c r="AK561">
        <v>100136</v>
      </c>
      <c r="AL561">
        <v>1000453</v>
      </c>
      <c r="AM561">
        <v>1000456</v>
      </c>
      <c r="AN561">
        <v>476050</v>
      </c>
      <c r="AO561">
        <v>6325181</v>
      </c>
      <c r="AP561">
        <v>476050</v>
      </c>
      <c r="AQ561">
        <v>6325181</v>
      </c>
      <c r="AR561" t="s">
        <v>1744</v>
      </c>
      <c r="AS561">
        <v>0</v>
      </c>
      <c r="AT561">
        <v>1.2474000000000001</v>
      </c>
      <c r="AU561" t="s">
        <v>763</v>
      </c>
      <c r="AV561">
        <v>2.8799999999999999E-2</v>
      </c>
      <c r="AW561" t="s">
        <v>753</v>
      </c>
      <c r="AX561">
        <v>97.317099999999996</v>
      </c>
      <c r="AY561" t="s">
        <v>753</v>
      </c>
      <c r="AZ561">
        <v>0</v>
      </c>
      <c r="BA561" t="s">
        <v>753</v>
      </c>
      <c r="BB561" t="s">
        <v>753</v>
      </c>
      <c r="BC561" t="s">
        <v>753</v>
      </c>
      <c r="BD561" t="s">
        <v>753</v>
      </c>
    </row>
    <row r="562" spans="1:56" x14ac:dyDescent="0.25">
      <c r="A562" t="s">
        <v>1742</v>
      </c>
      <c r="B562">
        <v>1101</v>
      </c>
      <c r="C562">
        <v>1</v>
      </c>
      <c r="D562" t="s">
        <v>752</v>
      </c>
      <c r="E562">
        <v>787</v>
      </c>
      <c r="F562">
        <v>3.1</v>
      </c>
      <c r="G562">
        <v>5</v>
      </c>
      <c r="H562">
        <v>0.1</v>
      </c>
      <c r="I562">
        <v>0.2</v>
      </c>
      <c r="J562" t="s">
        <v>753</v>
      </c>
      <c r="K562" t="s">
        <v>753</v>
      </c>
      <c r="L562" t="s">
        <v>753</v>
      </c>
      <c r="M562" t="s">
        <v>754</v>
      </c>
      <c r="N562" t="s">
        <v>755</v>
      </c>
      <c r="O562" t="s">
        <v>2352</v>
      </c>
      <c r="P562" t="s">
        <v>753</v>
      </c>
      <c r="Q562" t="s">
        <v>755</v>
      </c>
      <c r="R562" t="s">
        <v>753</v>
      </c>
      <c r="S562" t="s">
        <v>755</v>
      </c>
      <c r="T562" t="s">
        <v>753</v>
      </c>
      <c r="U562">
        <v>0</v>
      </c>
      <c r="V562" t="s">
        <v>753</v>
      </c>
      <c r="W562" t="s">
        <v>755</v>
      </c>
      <c r="X562">
        <v>0</v>
      </c>
      <c r="Y562" t="s">
        <v>753</v>
      </c>
      <c r="Z562">
        <v>0</v>
      </c>
      <c r="AA562" t="s">
        <v>753</v>
      </c>
      <c r="AB562">
        <v>0</v>
      </c>
      <c r="AC562">
        <v>2.69E-2</v>
      </c>
      <c r="AD562">
        <v>88.825699999999998</v>
      </c>
      <c r="AE562">
        <v>0.1</v>
      </c>
      <c r="AF562">
        <v>3110</v>
      </c>
      <c r="AG562">
        <v>24</v>
      </c>
      <c r="AH562">
        <v>24</v>
      </c>
      <c r="AI562">
        <v>22</v>
      </c>
      <c r="AJ562" t="s">
        <v>1743</v>
      </c>
      <c r="AK562">
        <v>100137</v>
      </c>
      <c r="AL562">
        <v>1000454</v>
      </c>
      <c r="AM562">
        <v>1000457</v>
      </c>
      <c r="AN562">
        <v>475556</v>
      </c>
      <c r="AO562">
        <v>6325281</v>
      </c>
      <c r="AP562">
        <v>475556</v>
      </c>
      <c r="AQ562">
        <v>6325281</v>
      </c>
      <c r="AR562" t="s">
        <v>1744</v>
      </c>
      <c r="AS562">
        <v>0</v>
      </c>
      <c r="AT562">
        <v>0.88539999999999996</v>
      </c>
      <c r="AU562" t="s">
        <v>763</v>
      </c>
      <c r="AV562">
        <v>2.5700000000000001E-2</v>
      </c>
      <c r="AW562" t="s">
        <v>753</v>
      </c>
      <c r="AX562">
        <v>98.845699999999994</v>
      </c>
      <c r="AY562" t="s">
        <v>753</v>
      </c>
      <c r="AZ562">
        <v>0</v>
      </c>
      <c r="BA562" t="s">
        <v>753</v>
      </c>
      <c r="BB562" t="s">
        <v>753</v>
      </c>
      <c r="BC562" t="s">
        <v>753</v>
      </c>
      <c r="BD562" t="s">
        <v>753</v>
      </c>
    </row>
    <row r="563" spans="1:56" x14ac:dyDescent="0.25">
      <c r="A563" t="s">
        <v>1749</v>
      </c>
      <c r="B563">
        <v>1104</v>
      </c>
      <c r="C563">
        <v>1</v>
      </c>
      <c r="D563" t="s">
        <v>752</v>
      </c>
      <c r="E563">
        <v>787</v>
      </c>
      <c r="F563">
        <v>2.9</v>
      </c>
      <c r="G563">
        <v>5</v>
      </c>
      <c r="H563">
        <v>0.3</v>
      </c>
      <c r="I563">
        <v>0.59</v>
      </c>
      <c r="J563" t="s">
        <v>753</v>
      </c>
      <c r="K563" t="s">
        <v>1477</v>
      </c>
      <c r="L563" t="s">
        <v>1477</v>
      </c>
      <c r="M563">
        <v>0</v>
      </c>
      <c r="N563">
        <v>0</v>
      </c>
      <c r="O563" t="s">
        <v>2352</v>
      </c>
      <c r="P563" t="s">
        <v>753</v>
      </c>
      <c r="Q563">
        <v>0</v>
      </c>
      <c r="R563" t="s">
        <v>753</v>
      </c>
      <c r="S563">
        <v>0</v>
      </c>
      <c r="T563" t="s">
        <v>753</v>
      </c>
      <c r="U563">
        <v>0</v>
      </c>
      <c r="V563" t="s">
        <v>753</v>
      </c>
      <c r="W563">
        <v>0</v>
      </c>
      <c r="X563">
        <v>0</v>
      </c>
      <c r="Y563" t="s">
        <v>753</v>
      </c>
      <c r="Z563">
        <v>0</v>
      </c>
      <c r="AA563" t="s">
        <v>753</v>
      </c>
      <c r="AB563">
        <v>0</v>
      </c>
      <c r="AC563">
        <v>3.5999999999999997E-2</v>
      </c>
      <c r="AD563">
        <v>99.8</v>
      </c>
      <c r="AE563">
        <v>0</v>
      </c>
      <c r="AF563">
        <v>3110</v>
      </c>
      <c r="AG563">
        <v>24</v>
      </c>
      <c r="AH563">
        <v>24</v>
      </c>
      <c r="AI563">
        <v>22</v>
      </c>
      <c r="AJ563" t="s">
        <v>1750</v>
      </c>
      <c r="AK563">
        <v>100134</v>
      </c>
      <c r="AL563">
        <v>1000450</v>
      </c>
      <c r="AM563">
        <v>1000449</v>
      </c>
      <c r="AN563">
        <v>475859</v>
      </c>
      <c r="AO563">
        <v>6325478</v>
      </c>
      <c r="AP563">
        <v>99</v>
      </c>
      <c r="AQ563">
        <v>99</v>
      </c>
      <c r="AR563" t="s">
        <v>1744</v>
      </c>
      <c r="AS563">
        <v>0</v>
      </c>
      <c r="AT563" t="s">
        <v>1477</v>
      </c>
      <c r="AU563">
        <v>0</v>
      </c>
      <c r="AV563" t="s">
        <v>1477</v>
      </c>
      <c r="AW563">
        <v>0</v>
      </c>
      <c r="AX563" t="s">
        <v>1477</v>
      </c>
      <c r="AY563">
        <v>0</v>
      </c>
      <c r="AZ563">
        <v>0</v>
      </c>
      <c r="BA563" t="s">
        <v>753</v>
      </c>
      <c r="BB563" t="s">
        <v>753</v>
      </c>
      <c r="BC563" t="s">
        <v>753</v>
      </c>
      <c r="BD563" t="s">
        <v>753</v>
      </c>
    </row>
    <row r="564" spans="1:56" x14ac:dyDescent="0.25">
      <c r="A564" t="s">
        <v>1685</v>
      </c>
      <c r="B564">
        <v>944</v>
      </c>
      <c r="C564">
        <v>3</v>
      </c>
      <c r="D564" t="s">
        <v>1679</v>
      </c>
      <c r="E564">
        <v>400</v>
      </c>
      <c r="F564">
        <v>8.5</v>
      </c>
      <c r="G564">
        <v>12</v>
      </c>
      <c r="H564">
        <v>16.239999999999998</v>
      </c>
      <c r="I564">
        <v>32</v>
      </c>
      <c r="J564" t="s">
        <v>753</v>
      </c>
      <c r="K564" t="s">
        <v>755</v>
      </c>
      <c r="L564" t="s">
        <v>755</v>
      </c>
      <c r="M564" t="s">
        <v>754</v>
      </c>
      <c r="N564" t="s">
        <v>755</v>
      </c>
      <c r="O564" t="s">
        <v>2352</v>
      </c>
      <c r="P564" t="s">
        <v>753</v>
      </c>
      <c r="Q564">
        <v>0</v>
      </c>
      <c r="R564" t="s">
        <v>753</v>
      </c>
      <c r="S564">
        <v>0</v>
      </c>
      <c r="T564" t="s">
        <v>753</v>
      </c>
      <c r="U564">
        <v>0</v>
      </c>
      <c r="V564" t="s">
        <v>753</v>
      </c>
      <c r="W564" t="s">
        <v>755</v>
      </c>
      <c r="X564">
        <v>0</v>
      </c>
      <c r="Y564" t="s">
        <v>753</v>
      </c>
      <c r="Z564">
        <v>0</v>
      </c>
      <c r="AA564" t="s">
        <v>753</v>
      </c>
      <c r="AB564">
        <v>0</v>
      </c>
      <c r="AC564">
        <v>2.8721000000000001</v>
      </c>
      <c r="AD564">
        <v>4.3292999999999999</v>
      </c>
      <c r="AE564">
        <v>1.3218000000000001</v>
      </c>
      <c r="AF564">
        <v>1150</v>
      </c>
      <c r="AG564">
        <v>0</v>
      </c>
      <c r="AH564">
        <v>0</v>
      </c>
      <c r="AI564">
        <v>0</v>
      </c>
      <c r="AJ564" t="s">
        <v>1686</v>
      </c>
      <c r="AK564">
        <v>6600044</v>
      </c>
      <c r="AL564">
        <v>66000060</v>
      </c>
      <c r="AM564">
        <v>66000059</v>
      </c>
      <c r="AN564">
        <v>863551</v>
      </c>
      <c r="AO564">
        <v>6126567</v>
      </c>
      <c r="AP564">
        <v>863551</v>
      </c>
      <c r="AQ564">
        <v>6126567</v>
      </c>
      <c r="AR564" t="s">
        <v>758</v>
      </c>
      <c r="AS564" t="s">
        <v>755</v>
      </c>
      <c r="AT564">
        <v>0.30220000000000002</v>
      </c>
      <c r="AU564" t="s">
        <v>755</v>
      </c>
      <c r="AV564">
        <v>1.04E-2</v>
      </c>
      <c r="AW564" t="s">
        <v>755</v>
      </c>
      <c r="AX564" t="s">
        <v>1477</v>
      </c>
      <c r="AY564">
        <v>0</v>
      </c>
      <c r="AZ564">
        <v>0</v>
      </c>
      <c r="BA564" t="s">
        <v>753</v>
      </c>
      <c r="BB564" t="s">
        <v>753</v>
      </c>
      <c r="BC564" t="s">
        <v>753</v>
      </c>
      <c r="BD564" t="s">
        <v>753</v>
      </c>
    </row>
    <row r="565" spans="1:56" x14ac:dyDescent="0.25">
      <c r="A565" t="s">
        <v>311</v>
      </c>
      <c r="B565">
        <v>674</v>
      </c>
      <c r="C565">
        <v>2</v>
      </c>
      <c r="D565" t="s">
        <v>1467</v>
      </c>
      <c r="E565">
        <v>316</v>
      </c>
      <c r="F565">
        <v>7.5</v>
      </c>
      <c r="G565">
        <v>9</v>
      </c>
      <c r="H565">
        <v>0.61</v>
      </c>
      <c r="I565">
        <v>1</v>
      </c>
      <c r="J565" t="s">
        <v>753</v>
      </c>
      <c r="K565" t="s">
        <v>787</v>
      </c>
      <c r="L565" t="s">
        <v>787</v>
      </c>
      <c r="M565" t="s">
        <v>738</v>
      </c>
      <c r="N565" t="s">
        <v>755</v>
      </c>
      <c r="O565" t="s">
        <v>2352</v>
      </c>
      <c r="P565" t="s">
        <v>753</v>
      </c>
      <c r="Q565" t="s">
        <v>787</v>
      </c>
      <c r="R565" t="s">
        <v>753</v>
      </c>
      <c r="S565" t="s">
        <v>787</v>
      </c>
      <c r="T565" t="s">
        <v>753</v>
      </c>
      <c r="U565">
        <v>0</v>
      </c>
      <c r="V565" t="s">
        <v>753</v>
      </c>
      <c r="W565" t="s">
        <v>755</v>
      </c>
      <c r="X565">
        <v>0</v>
      </c>
      <c r="Y565" t="s">
        <v>753</v>
      </c>
      <c r="Z565">
        <v>0</v>
      </c>
      <c r="AA565" t="s">
        <v>753</v>
      </c>
      <c r="AB565">
        <v>0</v>
      </c>
      <c r="AC565">
        <v>3.2854999999999999</v>
      </c>
      <c r="AD565">
        <v>55.75</v>
      </c>
      <c r="AE565">
        <v>0.1</v>
      </c>
      <c r="AF565">
        <v>0</v>
      </c>
      <c r="AG565">
        <v>0</v>
      </c>
      <c r="AH565">
        <v>0</v>
      </c>
      <c r="AI565">
        <v>0</v>
      </c>
      <c r="AJ565" t="s">
        <v>1486</v>
      </c>
      <c r="AK565">
        <v>5500015</v>
      </c>
      <c r="AL565">
        <v>55000072</v>
      </c>
      <c r="AM565">
        <v>55000035</v>
      </c>
      <c r="AN565">
        <v>652947</v>
      </c>
      <c r="AO565">
        <v>6166944</v>
      </c>
      <c r="AP565">
        <v>652947</v>
      </c>
      <c r="AQ565">
        <v>6166944</v>
      </c>
      <c r="AR565" t="s">
        <v>758</v>
      </c>
      <c r="AS565">
        <v>0</v>
      </c>
      <c r="AT565">
        <v>1.4</v>
      </c>
      <c r="AU565" t="s">
        <v>763</v>
      </c>
      <c r="AV565">
        <v>4.4699999999999997E-2</v>
      </c>
      <c r="AW565" t="s">
        <v>755</v>
      </c>
      <c r="AX565">
        <v>106.5395</v>
      </c>
      <c r="AY565" t="s">
        <v>753</v>
      </c>
      <c r="AZ565">
        <v>0</v>
      </c>
      <c r="BA565" t="s">
        <v>753</v>
      </c>
      <c r="BB565" t="s">
        <v>753</v>
      </c>
      <c r="BC565" t="s">
        <v>753</v>
      </c>
      <c r="BD565" t="s">
        <v>753</v>
      </c>
    </row>
    <row r="566" spans="1:56" x14ac:dyDescent="0.25">
      <c r="A566" t="s">
        <v>776</v>
      </c>
      <c r="B566">
        <v>16</v>
      </c>
      <c r="C566">
        <v>1</v>
      </c>
      <c r="D566" t="s">
        <v>752</v>
      </c>
      <c r="E566">
        <v>849</v>
      </c>
      <c r="F566">
        <v>5.0999999999999996</v>
      </c>
      <c r="G566">
        <v>15</v>
      </c>
      <c r="H566">
        <v>1.36</v>
      </c>
      <c r="I566">
        <v>4.5999999999999996</v>
      </c>
      <c r="J566" t="s">
        <v>753</v>
      </c>
      <c r="K566" t="s">
        <v>755</v>
      </c>
      <c r="L566" t="s">
        <v>755</v>
      </c>
      <c r="M566" t="s">
        <v>754</v>
      </c>
      <c r="N566" t="s">
        <v>755</v>
      </c>
      <c r="O566" t="s">
        <v>2352</v>
      </c>
      <c r="P566" t="s">
        <v>753</v>
      </c>
      <c r="Q566">
        <v>0</v>
      </c>
      <c r="R566" t="s">
        <v>753</v>
      </c>
      <c r="S566">
        <v>0</v>
      </c>
      <c r="T566" t="s">
        <v>753</v>
      </c>
      <c r="U566">
        <v>0</v>
      </c>
      <c r="V566" t="s">
        <v>753</v>
      </c>
      <c r="W566" t="s">
        <v>755</v>
      </c>
      <c r="X566">
        <v>0</v>
      </c>
      <c r="Y566" t="s">
        <v>753</v>
      </c>
      <c r="Z566">
        <v>0</v>
      </c>
      <c r="AA566" t="s">
        <v>753</v>
      </c>
      <c r="AB566">
        <v>0</v>
      </c>
      <c r="AC566">
        <v>2.1901000000000002</v>
      </c>
      <c r="AD566">
        <v>60.776000000000003</v>
      </c>
      <c r="AE566">
        <v>0.8609</v>
      </c>
      <c r="AF566">
        <v>3140</v>
      </c>
      <c r="AG566">
        <v>0</v>
      </c>
      <c r="AH566">
        <v>0</v>
      </c>
      <c r="AI566">
        <v>0</v>
      </c>
      <c r="AJ566" t="s">
        <v>777</v>
      </c>
      <c r="AK566">
        <v>100064</v>
      </c>
      <c r="AL566">
        <v>1000123</v>
      </c>
      <c r="AM566">
        <v>1000122</v>
      </c>
      <c r="AN566">
        <v>513206</v>
      </c>
      <c r="AO566">
        <v>6332924</v>
      </c>
      <c r="AP566">
        <v>513206</v>
      </c>
      <c r="AQ566">
        <v>6332924</v>
      </c>
      <c r="AR566" t="s">
        <v>758</v>
      </c>
      <c r="AS566" t="s">
        <v>755</v>
      </c>
      <c r="AT566">
        <v>0.64959999999999996</v>
      </c>
      <c r="AU566" t="s">
        <v>755</v>
      </c>
      <c r="AV566">
        <v>3.4700000000000002E-2</v>
      </c>
      <c r="AW566" t="s">
        <v>755</v>
      </c>
      <c r="AX566">
        <v>96.272199999999998</v>
      </c>
      <c r="AY566" t="s">
        <v>753</v>
      </c>
      <c r="AZ566">
        <v>0</v>
      </c>
      <c r="BA566" t="s">
        <v>753</v>
      </c>
      <c r="BB566" t="s">
        <v>753</v>
      </c>
      <c r="BC566" t="s">
        <v>753</v>
      </c>
      <c r="BD566" t="s">
        <v>753</v>
      </c>
    </row>
    <row r="567" spans="1:56" x14ac:dyDescent="0.25">
      <c r="A567" t="s">
        <v>1705</v>
      </c>
      <c r="B567">
        <v>970</v>
      </c>
      <c r="C567">
        <v>4</v>
      </c>
      <c r="D567" t="s">
        <v>1692</v>
      </c>
      <c r="E567">
        <v>580</v>
      </c>
      <c r="F567">
        <v>5.4</v>
      </c>
      <c r="G567">
        <v>10</v>
      </c>
      <c r="H567">
        <v>5.34</v>
      </c>
      <c r="I567">
        <v>10.5</v>
      </c>
      <c r="J567" t="s">
        <v>753</v>
      </c>
      <c r="K567" t="s">
        <v>753</v>
      </c>
      <c r="L567" t="s">
        <v>762</v>
      </c>
      <c r="M567" t="s">
        <v>754</v>
      </c>
      <c r="N567" t="s">
        <v>755</v>
      </c>
      <c r="O567" t="s">
        <v>762</v>
      </c>
      <c r="P567" t="s">
        <v>753</v>
      </c>
      <c r="Q567" t="s">
        <v>753</v>
      </c>
      <c r="R567" t="s">
        <v>753</v>
      </c>
      <c r="S567" t="s">
        <v>753</v>
      </c>
      <c r="T567" t="s">
        <v>753</v>
      </c>
      <c r="U567" t="s">
        <v>753</v>
      </c>
      <c r="V567" t="s">
        <v>753</v>
      </c>
      <c r="W567" t="s">
        <v>753</v>
      </c>
      <c r="X567">
        <v>0</v>
      </c>
      <c r="Y567" t="s">
        <v>753</v>
      </c>
      <c r="Z567" t="s">
        <v>755</v>
      </c>
      <c r="AA567" t="s">
        <v>753</v>
      </c>
      <c r="AB567" t="s">
        <v>764</v>
      </c>
      <c r="AC567">
        <v>2.1983999999999999</v>
      </c>
      <c r="AD567">
        <v>4.8052999999999999</v>
      </c>
      <c r="AE567" t="s">
        <v>1477</v>
      </c>
      <c r="AF567">
        <v>3140</v>
      </c>
      <c r="AG567">
        <v>0</v>
      </c>
      <c r="AH567">
        <v>0</v>
      </c>
      <c r="AI567">
        <v>0</v>
      </c>
      <c r="AJ567" t="s">
        <v>1706</v>
      </c>
      <c r="AK567">
        <v>4200081</v>
      </c>
      <c r="AL567">
        <v>42000131</v>
      </c>
      <c r="AM567">
        <v>42000121</v>
      </c>
      <c r="AN567">
        <v>519536</v>
      </c>
      <c r="AO567">
        <v>6100939</v>
      </c>
      <c r="AP567">
        <v>519471</v>
      </c>
      <c r="AQ567">
        <v>6100741</v>
      </c>
      <c r="AR567" t="s">
        <v>758</v>
      </c>
      <c r="AS567" t="s">
        <v>755</v>
      </c>
      <c r="AT567">
        <v>0.43259999999999998</v>
      </c>
      <c r="AU567" t="s">
        <v>755</v>
      </c>
      <c r="AV567">
        <v>1.6799999999999999E-2</v>
      </c>
      <c r="AW567" t="s">
        <v>755</v>
      </c>
      <c r="AX567">
        <v>104.8951</v>
      </c>
      <c r="AY567" t="s">
        <v>753</v>
      </c>
      <c r="AZ567" t="s">
        <v>764</v>
      </c>
      <c r="BA567" t="s">
        <v>753</v>
      </c>
      <c r="BB567" t="s">
        <v>753</v>
      </c>
      <c r="BC567" t="s">
        <v>753</v>
      </c>
      <c r="BD567" t="s">
        <v>753</v>
      </c>
    </row>
    <row r="568" spans="1:56" x14ac:dyDescent="0.25">
      <c r="A568" t="s">
        <v>337</v>
      </c>
      <c r="B568">
        <v>717</v>
      </c>
      <c r="C568">
        <v>2</v>
      </c>
      <c r="D568" t="s">
        <v>1495</v>
      </c>
      <c r="E568">
        <v>265</v>
      </c>
      <c r="F568">
        <v>6</v>
      </c>
      <c r="G568">
        <v>13</v>
      </c>
      <c r="H568">
        <v>0.2</v>
      </c>
      <c r="I568">
        <v>0.4</v>
      </c>
      <c r="J568" t="s">
        <v>753</v>
      </c>
      <c r="K568" t="s">
        <v>760</v>
      </c>
      <c r="L568" t="s">
        <v>760</v>
      </c>
      <c r="M568" t="s">
        <v>738</v>
      </c>
      <c r="N568" t="s">
        <v>760</v>
      </c>
      <c r="O568" t="s">
        <v>2352</v>
      </c>
      <c r="P568" t="s">
        <v>753</v>
      </c>
      <c r="Q568" t="s">
        <v>753</v>
      </c>
      <c r="R568" t="s">
        <v>753</v>
      </c>
      <c r="S568" t="s">
        <v>753</v>
      </c>
      <c r="T568" t="s">
        <v>753</v>
      </c>
      <c r="U568">
        <v>0</v>
      </c>
      <c r="V568" t="s">
        <v>753</v>
      </c>
      <c r="W568" t="s">
        <v>760</v>
      </c>
      <c r="X568">
        <v>0</v>
      </c>
      <c r="Y568" t="s">
        <v>753</v>
      </c>
      <c r="Z568">
        <v>0</v>
      </c>
      <c r="AA568" t="s">
        <v>753</v>
      </c>
      <c r="AB568" t="s">
        <v>764</v>
      </c>
      <c r="AC568">
        <v>3.2037500000000003</v>
      </c>
      <c r="AD568">
        <v>84.146549999999991</v>
      </c>
      <c r="AE568">
        <v>0.108</v>
      </c>
      <c r="AF568">
        <v>3150</v>
      </c>
      <c r="AG568">
        <v>151</v>
      </c>
      <c r="AH568">
        <v>0</v>
      </c>
      <c r="AI568">
        <v>104</v>
      </c>
      <c r="AJ568" t="s">
        <v>1522</v>
      </c>
      <c r="AK568">
        <v>5200206</v>
      </c>
      <c r="AL568">
        <v>52000367</v>
      </c>
      <c r="AM568">
        <v>52000366</v>
      </c>
      <c r="AN568">
        <v>693336</v>
      </c>
      <c r="AO568">
        <v>6163190</v>
      </c>
      <c r="AP568">
        <v>693336</v>
      </c>
      <c r="AQ568">
        <v>6163190</v>
      </c>
      <c r="AR568" t="s">
        <v>758</v>
      </c>
      <c r="AS568" t="s">
        <v>762</v>
      </c>
      <c r="AT568">
        <v>4.3230000000000004</v>
      </c>
      <c r="AU568" t="s">
        <v>763</v>
      </c>
      <c r="AV568">
        <v>0.62044999999999995</v>
      </c>
      <c r="AW568" t="s">
        <v>763</v>
      </c>
      <c r="AX568">
        <v>124.11515</v>
      </c>
      <c r="AY568" t="s">
        <v>753</v>
      </c>
      <c r="AZ568" t="s">
        <v>790</v>
      </c>
      <c r="BA568" t="s">
        <v>753</v>
      </c>
      <c r="BB568" t="s">
        <v>753</v>
      </c>
      <c r="BC568" t="s">
        <v>753</v>
      </c>
      <c r="BD568" t="s">
        <v>753</v>
      </c>
    </row>
    <row r="569" spans="1:56" x14ac:dyDescent="0.25">
      <c r="A569" t="s">
        <v>257</v>
      </c>
      <c r="B569">
        <v>567</v>
      </c>
      <c r="C569">
        <v>1</v>
      </c>
      <c r="D569" t="s">
        <v>932</v>
      </c>
      <c r="E569">
        <v>707</v>
      </c>
      <c r="F569">
        <v>25.9</v>
      </c>
      <c r="G569">
        <v>9</v>
      </c>
      <c r="H569">
        <v>1.22</v>
      </c>
      <c r="I569">
        <v>2.0499999999999998</v>
      </c>
      <c r="J569" t="s">
        <v>753</v>
      </c>
      <c r="K569" t="s">
        <v>762</v>
      </c>
      <c r="L569" t="s">
        <v>762</v>
      </c>
      <c r="M569" t="s">
        <v>738</v>
      </c>
      <c r="N569" t="s">
        <v>762</v>
      </c>
      <c r="O569" t="s">
        <v>2352</v>
      </c>
      <c r="P569" t="s">
        <v>753</v>
      </c>
      <c r="Q569" t="s">
        <v>762</v>
      </c>
      <c r="R569" t="s">
        <v>753</v>
      </c>
      <c r="S569" t="s">
        <v>762</v>
      </c>
      <c r="T569" t="s">
        <v>753</v>
      </c>
      <c r="U569">
        <v>0</v>
      </c>
      <c r="V569" t="s">
        <v>753</v>
      </c>
      <c r="W569" t="s">
        <v>762</v>
      </c>
      <c r="X569">
        <v>0</v>
      </c>
      <c r="Y569" t="s">
        <v>753</v>
      </c>
      <c r="Z569">
        <v>0</v>
      </c>
      <c r="AA569" t="s">
        <v>753</v>
      </c>
      <c r="AB569" t="s">
        <v>764</v>
      </c>
      <c r="AC569">
        <v>1.9441999999999999</v>
      </c>
      <c r="AD569">
        <v>30.327400000000001</v>
      </c>
      <c r="AE569" t="s">
        <v>1477</v>
      </c>
      <c r="AF569">
        <v>3150</v>
      </c>
      <c r="AG569">
        <v>0</v>
      </c>
      <c r="AH569">
        <v>0</v>
      </c>
      <c r="AI569">
        <v>0</v>
      </c>
      <c r="AJ569" t="s">
        <v>1368</v>
      </c>
      <c r="AK569">
        <v>2400006</v>
      </c>
      <c r="AL569">
        <v>24000112</v>
      </c>
      <c r="AM569">
        <v>24000007</v>
      </c>
      <c r="AN569">
        <v>600401</v>
      </c>
      <c r="AO569">
        <v>6256199</v>
      </c>
      <c r="AP569">
        <v>600348</v>
      </c>
      <c r="AQ569">
        <v>6256268</v>
      </c>
      <c r="AR569" t="s">
        <v>758</v>
      </c>
      <c r="AS569" t="s">
        <v>762</v>
      </c>
      <c r="AT569">
        <v>2.2111999999999998</v>
      </c>
      <c r="AU569" t="s">
        <v>763</v>
      </c>
      <c r="AV569">
        <v>0.1024</v>
      </c>
      <c r="AW569" t="s">
        <v>763</v>
      </c>
      <c r="AX569">
        <v>113.6972</v>
      </c>
      <c r="AY569" t="s">
        <v>753</v>
      </c>
      <c r="AZ569" t="s">
        <v>764</v>
      </c>
      <c r="BA569" t="s">
        <v>753</v>
      </c>
      <c r="BB569" t="s">
        <v>753</v>
      </c>
      <c r="BC569" t="s">
        <v>753</v>
      </c>
      <c r="BD569" t="s">
        <v>753</v>
      </c>
    </row>
    <row r="570" spans="1:56" x14ac:dyDescent="0.25">
      <c r="A570" t="s">
        <v>47</v>
      </c>
      <c r="B570">
        <v>141</v>
      </c>
      <c r="C570">
        <v>1</v>
      </c>
      <c r="D570" t="s">
        <v>863</v>
      </c>
      <c r="E570">
        <v>630</v>
      </c>
      <c r="F570">
        <v>141</v>
      </c>
      <c r="G570">
        <v>9</v>
      </c>
      <c r="H570">
        <v>1.22</v>
      </c>
      <c r="I570">
        <v>2.1</v>
      </c>
      <c r="J570" t="s">
        <v>753</v>
      </c>
      <c r="K570" t="s">
        <v>760</v>
      </c>
      <c r="L570" t="s">
        <v>760</v>
      </c>
      <c r="M570" t="s">
        <v>738</v>
      </c>
      <c r="N570" t="s">
        <v>787</v>
      </c>
      <c r="O570" t="s">
        <v>762</v>
      </c>
      <c r="P570" t="s">
        <v>753</v>
      </c>
      <c r="Q570" t="s">
        <v>762</v>
      </c>
      <c r="R570" t="s">
        <v>753</v>
      </c>
      <c r="S570" t="s">
        <v>762</v>
      </c>
      <c r="T570" t="s">
        <v>753</v>
      </c>
      <c r="U570" t="s">
        <v>760</v>
      </c>
      <c r="V570" t="s">
        <v>753</v>
      </c>
      <c r="W570" t="s">
        <v>760</v>
      </c>
      <c r="X570">
        <v>0</v>
      </c>
      <c r="Y570" t="s">
        <v>753</v>
      </c>
      <c r="Z570" t="s">
        <v>760</v>
      </c>
      <c r="AA570" t="s">
        <v>753</v>
      </c>
      <c r="AB570" t="s">
        <v>764</v>
      </c>
      <c r="AC570">
        <v>2.8388</v>
      </c>
      <c r="AD570">
        <v>34.482900000000001</v>
      </c>
      <c r="AE570">
        <v>0.36709999999999998</v>
      </c>
      <c r="AF570">
        <v>1150</v>
      </c>
      <c r="AG570">
        <v>0</v>
      </c>
      <c r="AH570">
        <v>0</v>
      </c>
      <c r="AI570">
        <v>0</v>
      </c>
      <c r="AJ570" t="s">
        <v>900</v>
      </c>
      <c r="AK570">
        <v>3300004</v>
      </c>
      <c r="AL570">
        <v>33000014</v>
      </c>
      <c r="AM570">
        <v>33000005</v>
      </c>
      <c r="AN570">
        <v>544708</v>
      </c>
      <c r="AO570">
        <v>6162988</v>
      </c>
      <c r="AP570">
        <v>544519</v>
      </c>
      <c r="AQ570">
        <v>6162894</v>
      </c>
      <c r="AR570" t="s">
        <v>758</v>
      </c>
      <c r="AS570" t="s">
        <v>762</v>
      </c>
      <c r="AT570">
        <v>1.7165999999999999</v>
      </c>
      <c r="AU570" t="s">
        <v>763</v>
      </c>
      <c r="AV570">
        <v>0.1782</v>
      </c>
      <c r="AW570" t="s">
        <v>763</v>
      </c>
      <c r="AX570">
        <v>124.18819999999999</v>
      </c>
      <c r="AY570" t="s">
        <v>753</v>
      </c>
      <c r="AZ570" t="s">
        <v>790</v>
      </c>
      <c r="BA570" t="s">
        <v>753</v>
      </c>
      <c r="BB570" t="s">
        <v>753</v>
      </c>
      <c r="BC570" t="s">
        <v>753</v>
      </c>
      <c r="BD570" t="s">
        <v>753</v>
      </c>
    </row>
    <row r="571" spans="1:56" x14ac:dyDescent="0.25">
      <c r="A571" t="s">
        <v>220</v>
      </c>
      <c r="B571">
        <v>504</v>
      </c>
      <c r="C571">
        <v>1</v>
      </c>
      <c r="D571" t="s">
        <v>975</v>
      </c>
      <c r="E571">
        <v>746</v>
      </c>
      <c r="F571">
        <v>178.7</v>
      </c>
      <c r="G571">
        <v>10</v>
      </c>
      <c r="H571">
        <v>15.09</v>
      </c>
      <c r="I571">
        <v>32.65</v>
      </c>
      <c r="J571" t="s">
        <v>753</v>
      </c>
      <c r="K571" t="s">
        <v>762</v>
      </c>
      <c r="L571" t="s">
        <v>762</v>
      </c>
      <c r="M571" t="s">
        <v>738</v>
      </c>
      <c r="N571" t="s">
        <v>762</v>
      </c>
      <c r="O571" t="s">
        <v>753</v>
      </c>
      <c r="P571" t="s">
        <v>753</v>
      </c>
      <c r="Q571" t="s">
        <v>753</v>
      </c>
      <c r="R571" t="s">
        <v>753</v>
      </c>
      <c r="S571" t="s">
        <v>753</v>
      </c>
      <c r="T571" t="s">
        <v>753</v>
      </c>
      <c r="U571" t="s">
        <v>762</v>
      </c>
      <c r="V571" t="s">
        <v>753</v>
      </c>
      <c r="W571" t="s">
        <v>762</v>
      </c>
      <c r="X571" t="s">
        <v>755</v>
      </c>
      <c r="Y571" t="s">
        <v>753</v>
      </c>
      <c r="Z571" t="s">
        <v>753</v>
      </c>
      <c r="AA571" t="s">
        <v>753</v>
      </c>
      <c r="AB571" t="s">
        <v>764</v>
      </c>
      <c r="AC571">
        <v>2.1876333333333333</v>
      </c>
      <c r="AD571">
        <v>18.357050000000001</v>
      </c>
      <c r="AE571" t="s">
        <v>1477</v>
      </c>
      <c r="AF571">
        <v>3150</v>
      </c>
      <c r="AG571">
        <v>0</v>
      </c>
      <c r="AH571">
        <v>0</v>
      </c>
      <c r="AI571">
        <v>0</v>
      </c>
      <c r="AJ571" t="s">
        <v>1305</v>
      </c>
      <c r="AK571">
        <v>2100321</v>
      </c>
      <c r="AL571">
        <v>21000900</v>
      </c>
      <c r="AM571">
        <v>21000355</v>
      </c>
      <c r="AN571">
        <v>552519</v>
      </c>
      <c r="AO571">
        <v>6218243</v>
      </c>
      <c r="AP571">
        <v>552574</v>
      </c>
      <c r="AQ571">
        <v>6218169</v>
      </c>
      <c r="AR571" t="s">
        <v>758</v>
      </c>
      <c r="AS571" t="s">
        <v>753</v>
      </c>
      <c r="AT571">
        <v>1.9609333333333332</v>
      </c>
      <c r="AU571" t="s">
        <v>763</v>
      </c>
      <c r="AV571">
        <v>2.3233333333333338E-2</v>
      </c>
      <c r="AW571" t="s">
        <v>755</v>
      </c>
      <c r="AX571">
        <v>110.84197499999999</v>
      </c>
      <c r="AY571" t="s">
        <v>753</v>
      </c>
      <c r="AZ571" t="s">
        <v>764</v>
      </c>
      <c r="BA571" t="s">
        <v>753</v>
      </c>
      <c r="BB571" t="s">
        <v>753</v>
      </c>
      <c r="BC571" t="s">
        <v>753</v>
      </c>
      <c r="BD571" t="s">
        <v>753</v>
      </c>
    </row>
    <row r="572" spans="1:56" x14ac:dyDescent="0.25">
      <c r="A572" t="s">
        <v>1236</v>
      </c>
      <c r="B572">
        <v>436</v>
      </c>
      <c r="C572">
        <v>1</v>
      </c>
      <c r="D572" t="s">
        <v>1217</v>
      </c>
      <c r="E572">
        <v>756</v>
      </c>
      <c r="F572">
        <v>5.3</v>
      </c>
      <c r="G572">
        <v>5</v>
      </c>
      <c r="H572">
        <v>0.44</v>
      </c>
      <c r="I572">
        <v>1</v>
      </c>
      <c r="J572" t="s">
        <v>753</v>
      </c>
      <c r="K572" t="s">
        <v>760</v>
      </c>
      <c r="L572" t="s">
        <v>760</v>
      </c>
      <c r="M572" t="s">
        <v>738</v>
      </c>
      <c r="N572" t="s">
        <v>760</v>
      </c>
      <c r="O572" t="s">
        <v>2352</v>
      </c>
      <c r="P572" t="s">
        <v>753</v>
      </c>
      <c r="Q572" t="s">
        <v>753</v>
      </c>
      <c r="R572" t="s">
        <v>753</v>
      </c>
      <c r="S572" t="s">
        <v>753</v>
      </c>
      <c r="T572" t="s">
        <v>753</v>
      </c>
      <c r="U572">
        <v>0</v>
      </c>
      <c r="V572" t="s">
        <v>753</v>
      </c>
      <c r="W572" t="s">
        <v>760</v>
      </c>
      <c r="X572">
        <v>0</v>
      </c>
      <c r="Y572" t="s">
        <v>753</v>
      </c>
      <c r="Z572">
        <v>0</v>
      </c>
      <c r="AA572" t="s">
        <v>753</v>
      </c>
      <c r="AB572">
        <v>0</v>
      </c>
      <c r="AC572">
        <v>3.6400000000000002E-2</v>
      </c>
      <c r="AD572">
        <v>177.03944999999999</v>
      </c>
      <c r="AE572">
        <v>0.1</v>
      </c>
      <c r="AF572">
        <v>3160</v>
      </c>
      <c r="AG572">
        <v>0</v>
      </c>
      <c r="AH572">
        <v>0</v>
      </c>
      <c r="AI572">
        <v>0</v>
      </c>
      <c r="AJ572" t="s">
        <v>1237</v>
      </c>
      <c r="AK572">
        <v>2200120</v>
      </c>
      <c r="AL572">
        <v>22000271</v>
      </c>
      <c r="AM572">
        <v>22000270</v>
      </c>
      <c r="AN572">
        <v>515505</v>
      </c>
      <c r="AO572">
        <v>6220521</v>
      </c>
      <c r="AP572">
        <v>515506</v>
      </c>
      <c r="AQ572">
        <v>6220521</v>
      </c>
      <c r="AR572" t="s">
        <v>758</v>
      </c>
      <c r="AS572">
        <v>0</v>
      </c>
      <c r="AT572">
        <v>1.2093499999999999</v>
      </c>
      <c r="AU572" t="s">
        <v>763</v>
      </c>
      <c r="AV572">
        <v>5.9750000000000004E-2</v>
      </c>
      <c r="AW572" t="s">
        <v>763</v>
      </c>
      <c r="AX572">
        <v>86.810699999999997</v>
      </c>
      <c r="AY572" t="s">
        <v>753</v>
      </c>
      <c r="AZ572">
        <v>0</v>
      </c>
      <c r="BA572" t="s">
        <v>753</v>
      </c>
      <c r="BB572" t="s">
        <v>753</v>
      </c>
      <c r="BC572" t="s">
        <v>753</v>
      </c>
      <c r="BD572" t="s">
        <v>753</v>
      </c>
    </row>
    <row r="573" spans="1:56" x14ac:dyDescent="0.25">
      <c r="A573" t="s">
        <v>1866</v>
      </c>
      <c r="B573">
        <v>1805</v>
      </c>
      <c r="C573">
        <v>1</v>
      </c>
      <c r="D573" t="s">
        <v>941</v>
      </c>
      <c r="E573">
        <v>760</v>
      </c>
      <c r="F573">
        <v>1.9</v>
      </c>
      <c r="G573">
        <v>1</v>
      </c>
      <c r="H573">
        <v>0.25</v>
      </c>
      <c r="I573">
        <v>0.5</v>
      </c>
      <c r="J573" t="s">
        <v>753</v>
      </c>
      <c r="K573" t="s">
        <v>753</v>
      </c>
      <c r="L573" t="s">
        <v>753</v>
      </c>
      <c r="M573" t="s">
        <v>754</v>
      </c>
      <c r="N573" t="s">
        <v>755</v>
      </c>
      <c r="O573" t="s">
        <v>2352</v>
      </c>
      <c r="P573" t="s">
        <v>753</v>
      </c>
      <c r="Q573" t="s">
        <v>755</v>
      </c>
      <c r="R573" t="s">
        <v>753</v>
      </c>
      <c r="S573" t="s">
        <v>755</v>
      </c>
      <c r="T573" t="s">
        <v>753</v>
      </c>
      <c r="U573">
        <v>0</v>
      </c>
      <c r="V573" t="s">
        <v>753</v>
      </c>
      <c r="W573" t="s">
        <v>755</v>
      </c>
      <c r="X573">
        <v>0</v>
      </c>
      <c r="Y573" t="s">
        <v>753</v>
      </c>
      <c r="Z573">
        <v>0</v>
      </c>
      <c r="AA573" t="s">
        <v>753</v>
      </c>
      <c r="AB573">
        <v>0</v>
      </c>
      <c r="AC573">
        <v>5.5999999999999999E-3</v>
      </c>
      <c r="AD573">
        <v>22.184200000000001</v>
      </c>
      <c r="AE573">
        <v>3.4700000000000002E-2</v>
      </c>
      <c r="AF573">
        <v>3130</v>
      </c>
      <c r="AG573">
        <v>64</v>
      </c>
      <c r="AH573">
        <v>57</v>
      </c>
      <c r="AI573">
        <v>0</v>
      </c>
      <c r="AJ573" t="s">
        <v>1867</v>
      </c>
      <c r="AK573">
        <v>2500565</v>
      </c>
      <c r="AL573">
        <v>25003300</v>
      </c>
      <c r="AM573">
        <v>25003299</v>
      </c>
      <c r="AN573">
        <v>461178</v>
      </c>
      <c r="AO573">
        <v>6230110</v>
      </c>
      <c r="AP573">
        <v>461178</v>
      </c>
      <c r="AQ573">
        <v>6230110</v>
      </c>
      <c r="AR573" t="s">
        <v>1744</v>
      </c>
      <c r="AS573" t="s">
        <v>753</v>
      </c>
      <c r="AT573">
        <v>0.40489999999999998</v>
      </c>
      <c r="AU573" t="s">
        <v>755</v>
      </c>
      <c r="AV573">
        <v>1.4E-2</v>
      </c>
      <c r="AW573" t="s">
        <v>755</v>
      </c>
      <c r="AX573">
        <v>104.0258</v>
      </c>
      <c r="AY573" t="s">
        <v>753</v>
      </c>
      <c r="AZ573">
        <v>0</v>
      </c>
      <c r="BA573" t="s">
        <v>753</v>
      </c>
      <c r="BB573" t="s">
        <v>753</v>
      </c>
      <c r="BC573" t="s">
        <v>753</v>
      </c>
      <c r="BD573" t="s">
        <v>753</v>
      </c>
    </row>
    <row r="574" spans="1:56" x14ac:dyDescent="0.25">
      <c r="A574" t="s">
        <v>141</v>
      </c>
      <c r="B574">
        <v>347</v>
      </c>
      <c r="C574">
        <v>1</v>
      </c>
      <c r="D574" t="s">
        <v>998</v>
      </c>
      <c r="E574">
        <v>779</v>
      </c>
      <c r="F574">
        <v>27.7</v>
      </c>
      <c r="G574">
        <v>13</v>
      </c>
      <c r="H574">
        <v>0.59</v>
      </c>
      <c r="I574">
        <v>1.25</v>
      </c>
      <c r="J574" t="s">
        <v>787</v>
      </c>
      <c r="K574" t="s">
        <v>787</v>
      </c>
      <c r="L574" t="s">
        <v>787</v>
      </c>
      <c r="M574" t="s">
        <v>754</v>
      </c>
      <c r="N574" t="s">
        <v>787</v>
      </c>
      <c r="O574" t="s">
        <v>2352</v>
      </c>
      <c r="P574" t="s">
        <v>860</v>
      </c>
      <c r="Q574" t="s">
        <v>755</v>
      </c>
      <c r="R574" t="s">
        <v>753</v>
      </c>
      <c r="S574" t="s">
        <v>755</v>
      </c>
      <c r="T574" t="s">
        <v>753</v>
      </c>
      <c r="U574">
        <v>0</v>
      </c>
      <c r="V574" t="s">
        <v>787</v>
      </c>
      <c r="W574" t="s">
        <v>787</v>
      </c>
      <c r="X574">
        <v>0</v>
      </c>
      <c r="Y574" t="s">
        <v>860</v>
      </c>
      <c r="Z574">
        <v>0</v>
      </c>
      <c r="AA574" t="s">
        <v>860</v>
      </c>
      <c r="AB574">
        <v>0</v>
      </c>
      <c r="AC574">
        <v>2.1549</v>
      </c>
      <c r="AD574">
        <v>96.625</v>
      </c>
      <c r="AE574">
        <v>0.1168</v>
      </c>
      <c r="AF574">
        <v>3150</v>
      </c>
      <c r="AG574">
        <v>0</v>
      </c>
      <c r="AH574">
        <v>0</v>
      </c>
      <c r="AI574">
        <v>0</v>
      </c>
      <c r="AJ574" t="s">
        <v>1117</v>
      </c>
      <c r="AK574">
        <v>2000089</v>
      </c>
      <c r="AL574">
        <v>20000722</v>
      </c>
      <c r="AM574">
        <v>20000209</v>
      </c>
      <c r="AN574">
        <v>493691</v>
      </c>
      <c r="AO574">
        <v>6268228</v>
      </c>
      <c r="AP574">
        <v>493610</v>
      </c>
      <c r="AQ574">
        <v>6268021</v>
      </c>
      <c r="AR574" t="s">
        <v>758</v>
      </c>
      <c r="AS574" t="s">
        <v>762</v>
      </c>
      <c r="AT574">
        <v>2.9502999999999999</v>
      </c>
      <c r="AU574" t="s">
        <v>763</v>
      </c>
      <c r="AV574">
        <v>0.26790000000000003</v>
      </c>
      <c r="AW574" t="s">
        <v>763</v>
      </c>
      <c r="AX574">
        <v>96.850700000000003</v>
      </c>
      <c r="AY574" t="s">
        <v>753</v>
      </c>
      <c r="AZ574">
        <v>0</v>
      </c>
      <c r="BA574" t="s">
        <v>762</v>
      </c>
      <c r="BB574" t="s">
        <v>762</v>
      </c>
      <c r="BC574" t="s">
        <v>753</v>
      </c>
      <c r="BD574" t="s">
        <v>762</v>
      </c>
    </row>
    <row r="575" spans="1:56" x14ac:dyDescent="0.25">
      <c r="A575" t="s">
        <v>221</v>
      </c>
      <c r="B575">
        <v>506</v>
      </c>
      <c r="C575">
        <v>1</v>
      </c>
      <c r="D575" t="s">
        <v>975</v>
      </c>
      <c r="E575">
        <v>615</v>
      </c>
      <c r="F575">
        <v>21.6</v>
      </c>
      <c r="G575">
        <v>9</v>
      </c>
      <c r="H575">
        <v>2.87</v>
      </c>
      <c r="I575">
        <v>5</v>
      </c>
      <c r="J575" t="s">
        <v>753</v>
      </c>
      <c r="K575" t="s">
        <v>760</v>
      </c>
      <c r="L575" t="s">
        <v>760</v>
      </c>
      <c r="M575" t="s">
        <v>738</v>
      </c>
      <c r="N575" t="s">
        <v>762</v>
      </c>
      <c r="O575" t="s">
        <v>2352</v>
      </c>
      <c r="P575" t="s">
        <v>753</v>
      </c>
      <c r="Q575" t="s">
        <v>762</v>
      </c>
      <c r="R575" t="s">
        <v>753</v>
      </c>
      <c r="S575" t="s">
        <v>762</v>
      </c>
      <c r="T575" t="s">
        <v>753</v>
      </c>
      <c r="U575">
        <v>0</v>
      </c>
      <c r="V575" t="s">
        <v>753</v>
      </c>
      <c r="W575" t="s">
        <v>762</v>
      </c>
      <c r="X575" t="s">
        <v>760</v>
      </c>
      <c r="Y575" t="s">
        <v>753</v>
      </c>
      <c r="Z575">
        <v>0</v>
      </c>
      <c r="AA575" t="s">
        <v>753</v>
      </c>
      <c r="AB575" t="s">
        <v>764</v>
      </c>
      <c r="AC575">
        <v>1.5825499999999999</v>
      </c>
      <c r="AD575">
        <v>14.83845</v>
      </c>
      <c r="AE575" t="s">
        <v>1477</v>
      </c>
      <c r="AF575">
        <v>3150</v>
      </c>
      <c r="AG575">
        <v>0</v>
      </c>
      <c r="AH575">
        <v>0</v>
      </c>
      <c r="AI575">
        <v>0</v>
      </c>
      <c r="AJ575" t="s">
        <v>1390</v>
      </c>
      <c r="AK575">
        <v>2100015</v>
      </c>
      <c r="AL575">
        <v>21000962</v>
      </c>
      <c r="AM575">
        <v>21000238</v>
      </c>
      <c r="AN575">
        <v>537179</v>
      </c>
      <c r="AO575">
        <v>6202473</v>
      </c>
      <c r="AP575">
        <v>537236</v>
      </c>
      <c r="AQ575">
        <v>6202372</v>
      </c>
      <c r="AR575" t="s">
        <v>758</v>
      </c>
      <c r="AS575" t="s">
        <v>753</v>
      </c>
      <c r="AT575">
        <v>0.91600000000000004</v>
      </c>
      <c r="AU575" t="s">
        <v>755</v>
      </c>
      <c r="AV575">
        <v>0.13700000000000001</v>
      </c>
      <c r="AW575" t="s">
        <v>763</v>
      </c>
      <c r="AX575">
        <v>103.60485</v>
      </c>
      <c r="AY575" t="s">
        <v>753</v>
      </c>
      <c r="AZ575" t="s">
        <v>764</v>
      </c>
      <c r="BA575" t="s">
        <v>753</v>
      </c>
      <c r="BB575" t="s">
        <v>753</v>
      </c>
      <c r="BC575" t="s">
        <v>753</v>
      </c>
      <c r="BD575" t="s">
        <v>753</v>
      </c>
    </row>
    <row r="576" spans="1:56" x14ac:dyDescent="0.25">
      <c r="A576" t="s">
        <v>75</v>
      </c>
      <c r="B576">
        <v>198</v>
      </c>
      <c r="C576">
        <v>1</v>
      </c>
      <c r="D576" t="s">
        <v>765</v>
      </c>
      <c r="E576">
        <v>430</v>
      </c>
      <c r="F576">
        <v>13.6</v>
      </c>
      <c r="G576">
        <v>13</v>
      </c>
      <c r="H576">
        <v>0.81</v>
      </c>
      <c r="I576">
        <v>3.4</v>
      </c>
      <c r="J576" t="s">
        <v>753</v>
      </c>
      <c r="K576" t="s">
        <v>787</v>
      </c>
      <c r="L576" t="s">
        <v>787</v>
      </c>
      <c r="M576" t="s">
        <v>738</v>
      </c>
      <c r="N576" t="s">
        <v>787</v>
      </c>
      <c r="O576" t="s">
        <v>2352</v>
      </c>
      <c r="P576" t="s">
        <v>753</v>
      </c>
      <c r="Q576" t="s">
        <v>753</v>
      </c>
      <c r="R576" t="s">
        <v>753</v>
      </c>
      <c r="S576" t="s">
        <v>753</v>
      </c>
      <c r="T576" t="s">
        <v>753</v>
      </c>
      <c r="U576">
        <v>0</v>
      </c>
      <c r="V576" t="s">
        <v>753</v>
      </c>
      <c r="W576" t="s">
        <v>787</v>
      </c>
      <c r="X576">
        <v>0</v>
      </c>
      <c r="Y576" t="s">
        <v>753</v>
      </c>
      <c r="Z576" t="s">
        <v>760</v>
      </c>
      <c r="AA576" t="s">
        <v>753</v>
      </c>
      <c r="AB576">
        <v>0</v>
      </c>
      <c r="AC576">
        <v>2.6400999999999999</v>
      </c>
      <c r="AD576">
        <v>76.960499999999996</v>
      </c>
      <c r="AE576" t="s">
        <v>1477</v>
      </c>
      <c r="AF576">
        <v>0</v>
      </c>
      <c r="AG576">
        <v>0</v>
      </c>
      <c r="AH576">
        <v>0</v>
      </c>
      <c r="AI576">
        <v>0</v>
      </c>
      <c r="AJ576" t="s">
        <v>955</v>
      </c>
      <c r="AK576">
        <v>4500177</v>
      </c>
      <c r="AL576">
        <v>45001222</v>
      </c>
      <c r="AM576">
        <v>45001221</v>
      </c>
      <c r="AN576">
        <v>593389</v>
      </c>
      <c r="AO576">
        <v>6122106</v>
      </c>
      <c r="AP576">
        <v>593389</v>
      </c>
      <c r="AQ576">
        <v>6122106</v>
      </c>
      <c r="AR576" t="s">
        <v>758</v>
      </c>
      <c r="AS576" t="s">
        <v>753</v>
      </c>
      <c r="AT576">
        <v>3.7492999999999999</v>
      </c>
      <c r="AU576" t="s">
        <v>763</v>
      </c>
      <c r="AV576">
        <v>0.42080000000000001</v>
      </c>
      <c r="AW576" t="s">
        <v>763</v>
      </c>
      <c r="AX576">
        <v>65.003299999999996</v>
      </c>
      <c r="AY576" t="s">
        <v>753</v>
      </c>
      <c r="AZ576" t="s">
        <v>790</v>
      </c>
      <c r="BA576" t="s">
        <v>753</v>
      </c>
      <c r="BB576" t="s">
        <v>753</v>
      </c>
      <c r="BC576" t="s">
        <v>753</v>
      </c>
      <c r="BD576" t="s">
        <v>753</v>
      </c>
    </row>
    <row r="577" spans="1:56" x14ac:dyDescent="0.25">
      <c r="A577" t="s">
        <v>396</v>
      </c>
      <c r="B577">
        <v>821</v>
      </c>
      <c r="C577">
        <v>2</v>
      </c>
      <c r="D577" t="s">
        <v>1577</v>
      </c>
      <c r="E577">
        <v>187</v>
      </c>
      <c r="F577">
        <v>15.6</v>
      </c>
      <c r="G577">
        <v>11</v>
      </c>
      <c r="H577">
        <v>1.49</v>
      </c>
      <c r="I577">
        <v>3.26</v>
      </c>
      <c r="J577" t="s">
        <v>753</v>
      </c>
      <c r="K577" t="s">
        <v>1477</v>
      </c>
      <c r="L577" t="s">
        <v>1477</v>
      </c>
      <c r="M577">
        <v>0</v>
      </c>
      <c r="N577">
        <v>0</v>
      </c>
      <c r="O577" t="s">
        <v>2352</v>
      </c>
      <c r="P577" t="s">
        <v>753</v>
      </c>
      <c r="Q577">
        <v>0</v>
      </c>
      <c r="R577" t="s">
        <v>753</v>
      </c>
      <c r="S577">
        <v>0</v>
      </c>
      <c r="T577" t="s">
        <v>753</v>
      </c>
      <c r="U577">
        <v>0</v>
      </c>
      <c r="V577" t="s">
        <v>753</v>
      </c>
      <c r="W577">
        <v>0</v>
      </c>
      <c r="X577">
        <v>0</v>
      </c>
      <c r="Y577" t="s">
        <v>753</v>
      </c>
      <c r="Z577">
        <v>0</v>
      </c>
      <c r="AA577" t="s">
        <v>753</v>
      </c>
      <c r="AB577">
        <v>0</v>
      </c>
      <c r="AC577">
        <v>3.2284999999999999</v>
      </c>
      <c r="AD577">
        <v>13.725899999999999</v>
      </c>
      <c r="AE577">
        <v>4.3559000000000001</v>
      </c>
      <c r="AF577">
        <v>1150</v>
      </c>
      <c r="AG577">
        <v>0</v>
      </c>
      <c r="AH577">
        <v>0</v>
      </c>
      <c r="AI577">
        <v>0</v>
      </c>
      <c r="AJ577" t="s">
        <v>1596</v>
      </c>
      <c r="AK577">
        <v>5300059</v>
      </c>
      <c r="AL577">
        <v>53000180</v>
      </c>
      <c r="AM577">
        <v>53000111</v>
      </c>
      <c r="AN577">
        <v>714322</v>
      </c>
      <c r="AO577">
        <v>6168471</v>
      </c>
      <c r="AP577">
        <v>714322</v>
      </c>
      <c r="AQ577">
        <v>6168471</v>
      </c>
      <c r="AR577" t="s">
        <v>758</v>
      </c>
      <c r="AS577">
        <v>0</v>
      </c>
      <c r="AT577" t="s">
        <v>1477</v>
      </c>
      <c r="AU577">
        <v>0</v>
      </c>
      <c r="AV577">
        <v>0</v>
      </c>
      <c r="AW577">
        <v>0</v>
      </c>
      <c r="AX577" t="s">
        <v>1477</v>
      </c>
      <c r="AY577">
        <v>0</v>
      </c>
      <c r="AZ577">
        <v>0</v>
      </c>
      <c r="BA577" t="s">
        <v>753</v>
      </c>
      <c r="BB577" t="s">
        <v>753</v>
      </c>
      <c r="BC577" t="s">
        <v>753</v>
      </c>
      <c r="BD577" t="s">
        <v>753</v>
      </c>
    </row>
    <row r="578" spans="1:56" x14ac:dyDescent="0.25">
      <c r="A578" t="s">
        <v>2044</v>
      </c>
      <c r="B578">
        <v>6880</v>
      </c>
      <c r="C578">
        <v>1</v>
      </c>
      <c r="D578" t="s">
        <v>998</v>
      </c>
      <c r="E578">
        <v>779</v>
      </c>
      <c r="F578">
        <v>1.6</v>
      </c>
      <c r="G578">
        <v>15</v>
      </c>
      <c r="H578">
        <v>0.315</v>
      </c>
      <c r="I578">
        <v>0.5</v>
      </c>
      <c r="J578" t="s">
        <v>753</v>
      </c>
      <c r="K578" t="s">
        <v>762</v>
      </c>
      <c r="L578" t="s">
        <v>762</v>
      </c>
      <c r="M578" t="s">
        <v>738</v>
      </c>
      <c r="N578" t="s">
        <v>762</v>
      </c>
      <c r="O578" t="s">
        <v>2352</v>
      </c>
      <c r="P578" t="s">
        <v>753</v>
      </c>
      <c r="Q578">
        <v>0</v>
      </c>
      <c r="R578" t="s">
        <v>753</v>
      </c>
      <c r="S578">
        <v>0</v>
      </c>
      <c r="T578" t="s">
        <v>753</v>
      </c>
      <c r="U578">
        <v>0</v>
      </c>
      <c r="V578" t="s">
        <v>753</v>
      </c>
      <c r="W578" t="s">
        <v>762</v>
      </c>
      <c r="X578">
        <v>0</v>
      </c>
      <c r="Y578" t="s">
        <v>753</v>
      </c>
      <c r="Z578">
        <v>0</v>
      </c>
      <c r="AA578" t="s">
        <v>753</v>
      </c>
      <c r="AB578">
        <v>0</v>
      </c>
      <c r="AC578">
        <v>2.9729999999999999</v>
      </c>
      <c r="AD578">
        <v>243.15129999999999</v>
      </c>
      <c r="AE578">
        <v>13.5237</v>
      </c>
      <c r="AF578">
        <v>1150</v>
      </c>
      <c r="AG578">
        <v>221</v>
      </c>
      <c r="AH578">
        <v>221</v>
      </c>
      <c r="AI578">
        <v>0</v>
      </c>
      <c r="AJ578" t="s">
        <v>2045</v>
      </c>
      <c r="AK578">
        <v>1600171</v>
      </c>
      <c r="AL578">
        <v>16001264</v>
      </c>
      <c r="AM578">
        <v>16000388</v>
      </c>
      <c r="AN578">
        <v>500866</v>
      </c>
      <c r="AO578">
        <v>6293705</v>
      </c>
      <c r="AP578">
        <v>99</v>
      </c>
      <c r="AQ578">
        <v>99</v>
      </c>
      <c r="AR578" t="s">
        <v>758</v>
      </c>
      <c r="AS578">
        <v>0</v>
      </c>
      <c r="AT578">
        <v>2.7141000000000002</v>
      </c>
      <c r="AU578" t="s">
        <v>763</v>
      </c>
      <c r="AV578">
        <v>0.2893</v>
      </c>
      <c r="AW578" t="s">
        <v>763</v>
      </c>
      <c r="AX578">
        <v>78.440799999999996</v>
      </c>
      <c r="AY578" t="s">
        <v>753</v>
      </c>
      <c r="AZ578">
        <v>0</v>
      </c>
      <c r="BA578" t="s">
        <v>753</v>
      </c>
      <c r="BB578" t="s">
        <v>753</v>
      </c>
      <c r="BC578" t="s">
        <v>753</v>
      </c>
      <c r="BD578" t="s">
        <v>753</v>
      </c>
    </row>
    <row r="579" spans="1:56" x14ac:dyDescent="0.25">
      <c r="A579" t="s">
        <v>142</v>
      </c>
      <c r="B579">
        <v>348</v>
      </c>
      <c r="C579">
        <v>1</v>
      </c>
      <c r="D579" t="s">
        <v>998</v>
      </c>
      <c r="E579">
        <v>787</v>
      </c>
      <c r="F579">
        <v>16.399999999999999</v>
      </c>
      <c r="G579">
        <v>11</v>
      </c>
      <c r="H579">
        <v>0.64</v>
      </c>
      <c r="I579">
        <v>2.1</v>
      </c>
      <c r="J579" t="s">
        <v>753</v>
      </c>
      <c r="K579" t="s">
        <v>787</v>
      </c>
      <c r="L579" t="s">
        <v>787</v>
      </c>
      <c r="M579" t="s">
        <v>738</v>
      </c>
      <c r="N579" t="s">
        <v>787</v>
      </c>
      <c r="O579" t="s">
        <v>2352</v>
      </c>
      <c r="P579" t="s">
        <v>753</v>
      </c>
      <c r="Q579">
        <v>0</v>
      </c>
      <c r="R579" t="s">
        <v>753</v>
      </c>
      <c r="S579">
        <v>0</v>
      </c>
      <c r="T579" t="s">
        <v>753</v>
      </c>
      <c r="U579">
        <v>0</v>
      </c>
      <c r="V579" t="s">
        <v>753</v>
      </c>
      <c r="W579" t="s">
        <v>787</v>
      </c>
      <c r="X579">
        <v>0</v>
      </c>
      <c r="Y579" t="s">
        <v>753</v>
      </c>
      <c r="Z579">
        <v>0</v>
      </c>
      <c r="AA579" t="s">
        <v>753</v>
      </c>
      <c r="AB579">
        <v>0</v>
      </c>
      <c r="AC579">
        <v>2.8056000000000001</v>
      </c>
      <c r="AD579">
        <v>38.180900000000001</v>
      </c>
      <c r="AE579">
        <v>0.46300000000000002</v>
      </c>
      <c r="AF579">
        <v>1150</v>
      </c>
      <c r="AG579">
        <v>27</v>
      </c>
      <c r="AH579">
        <v>27</v>
      </c>
      <c r="AI579">
        <v>0</v>
      </c>
      <c r="AJ579" t="s">
        <v>1118</v>
      </c>
      <c r="AK579">
        <v>1100017</v>
      </c>
      <c r="AL579">
        <v>11000111</v>
      </c>
      <c r="AM579">
        <v>11000021</v>
      </c>
      <c r="AN579">
        <v>456379</v>
      </c>
      <c r="AO579">
        <v>6294742</v>
      </c>
      <c r="AP579">
        <v>456379</v>
      </c>
      <c r="AQ579">
        <v>6294742</v>
      </c>
      <c r="AR579" t="s">
        <v>758</v>
      </c>
      <c r="AS579" t="s">
        <v>762</v>
      </c>
      <c r="AT579">
        <v>2.1882000000000001</v>
      </c>
      <c r="AU579" t="s">
        <v>763</v>
      </c>
      <c r="AV579">
        <v>0.1668</v>
      </c>
      <c r="AW579" t="s">
        <v>763</v>
      </c>
      <c r="AX579">
        <v>121.298</v>
      </c>
      <c r="AY579" t="s">
        <v>753</v>
      </c>
      <c r="AZ579">
        <v>0</v>
      </c>
      <c r="BA579" t="s">
        <v>753</v>
      </c>
      <c r="BB579" t="s">
        <v>753</v>
      </c>
      <c r="BC579" t="s">
        <v>753</v>
      </c>
      <c r="BD579" t="s">
        <v>753</v>
      </c>
    </row>
    <row r="580" spans="1:56" x14ac:dyDescent="0.25">
      <c r="A580" t="s">
        <v>429</v>
      </c>
      <c r="B580">
        <v>882</v>
      </c>
      <c r="C580">
        <v>2</v>
      </c>
      <c r="D580" t="s">
        <v>1541</v>
      </c>
      <c r="E580">
        <v>329</v>
      </c>
      <c r="F580">
        <v>11</v>
      </c>
      <c r="G580">
        <v>9</v>
      </c>
      <c r="H580">
        <v>1.31</v>
      </c>
      <c r="I580">
        <v>2.6</v>
      </c>
      <c r="J580" t="s">
        <v>753</v>
      </c>
      <c r="K580" t="s">
        <v>787</v>
      </c>
      <c r="L580" t="s">
        <v>787</v>
      </c>
      <c r="M580" t="s">
        <v>738</v>
      </c>
      <c r="N580" t="s">
        <v>787</v>
      </c>
      <c r="O580" t="s">
        <v>760</v>
      </c>
      <c r="P580" t="s">
        <v>753</v>
      </c>
      <c r="Q580" t="s">
        <v>787</v>
      </c>
      <c r="R580" t="s">
        <v>753</v>
      </c>
      <c r="S580" t="s">
        <v>760</v>
      </c>
      <c r="T580" t="s">
        <v>753</v>
      </c>
      <c r="U580" t="s">
        <v>762</v>
      </c>
      <c r="V580" t="s">
        <v>753</v>
      </c>
      <c r="W580" t="s">
        <v>762</v>
      </c>
      <c r="X580">
        <v>0</v>
      </c>
      <c r="Y580" t="s">
        <v>753</v>
      </c>
      <c r="Z580" t="s">
        <v>787</v>
      </c>
      <c r="AA580" t="s">
        <v>753</v>
      </c>
      <c r="AB580" t="s">
        <v>764</v>
      </c>
      <c r="AC580">
        <v>3.6918000000000002</v>
      </c>
      <c r="AD580">
        <v>56.322400000000002</v>
      </c>
      <c r="AE580">
        <v>0.33</v>
      </c>
      <c r="AF580">
        <v>3100</v>
      </c>
      <c r="AG580">
        <v>0</v>
      </c>
      <c r="AH580">
        <v>0</v>
      </c>
      <c r="AI580">
        <v>0</v>
      </c>
      <c r="AJ580" t="s">
        <v>1641</v>
      </c>
      <c r="AK580">
        <v>5700064</v>
      </c>
      <c r="AL580">
        <v>57000219</v>
      </c>
      <c r="AM580">
        <v>57000117</v>
      </c>
      <c r="AN580">
        <v>682619</v>
      </c>
      <c r="AO580">
        <v>6149794</v>
      </c>
      <c r="AP580">
        <v>682619</v>
      </c>
      <c r="AQ580">
        <v>6149794</v>
      </c>
      <c r="AR580" t="s">
        <v>758</v>
      </c>
      <c r="AS580" t="s">
        <v>762</v>
      </c>
      <c r="AT580">
        <v>2.75</v>
      </c>
      <c r="AU580" t="s">
        <v>763</v>
      </c>
      <c r="AV580">
        <v>0.37659999999999999</v>
      </c>
      <c r="AW580" t="s">
        <v>763</v>
      </c>
      <c r="AX580">
        <v>115.526</v>
      </c>
      <c r="AY580" t="s">
        <v>753</v>
      </c>
      <c r="AZ580" t="s">
        <v>764</v>
      </c>
      <c r="BA580" t="s">
        <v>753</v>
      </c>
      <c r="BB580" t="s">
        <v>753</v>
      </c>
      <c r="BC580" t="s">
        <v>753</v>
      </c>
      <c r="BD580" t="s">
        <v>753</v>
      </c>
    </row>
    <row r="581" spans="1:56" x14ac:dyDescent="0.25">
      <c r="A581" t="s">
        <v>1119</v>
      </c>
      <c r="B581">
        <v>350</v>
      </c>
      <c r="C581">
        <v>1</v>
      </c>
      <c r="D581" t="s">
        <v>998</v>
      </c>
      <c r="E581">
        <v>849</v>
      </c>
      <c r="F581">
        <v>8.3000000000000007</v>
      </c>
      <c r="G581">
        <v>10</v>
      </c>
      <c r="H581">
        <v>4.92</v>
      </c>
      <c r="I581">
        <v>10</v>
      </c>
      <c r="J581" t="s">
        <v>753</v>
      </c>
      <c r="K581" t="s">
        <v>787</v>
      </c>
      <c r="L581" t="s">
        <v>787</v>
      </c>
      <c r="M581" t="s">
        <v>738</v>
      </c>
      <c r="N581" t="s">
        <v>753</v>
      </c>
      <c r="O581" t="s">
        <v>2352</v>
      </c>
      <c r="P581" t="s">
        <v>753</v>
      </c>
      <c r="Q581" t="s">
        <v>753</v>
      </c>
      <c r="R581" t="s">
        <v>753</v>
      </c>
      <c r="S581" t="s">
        <v>753</v>
      </c>
      <c r="T581" t="s">
        <v>753</v>
      </c>
      <c r="U581">
        <v>0</v>
      </c>
      <c r="V581" t="s">
        <v>753</v>
      </c>
      <c r="W581" t="s">
        <v>753</v>
      </c>
      <c r="X581">
        <v>0</v>
      </c>
      <c r="Y581" t="s">
        <v>753</v>
      </c>
      <c r="Z581" t="s">
        <v>787</v>
      </c>
      <c r="AA581" t="s">
        <v>753</v>
      </c>
      <c r="AB581">
        <v>0</v>
      </c>
      <c r="AC581">
        <v>2.7148500000000002</v>
      </c>
      <c r="AD581">
        <v>10.040100000000001</v>
      </c>
      <c r="AE581">
        <v>0.20899999999999999</v>
      </c>
      <c r="AF581">
        <v>3150</v>
      </c>
      <c r="AG581">
        <v>0</v>
      </c>
      <c r="AH581">
        <v>0</v>
      </c>
      <c r="AI581">
        <v>0</v>
      </c>
      <c r="AJ581" t="s">
        <v>1120</v>
      </c>
      <c r="AK581">
        <v>700042</v>
      </c>
      <c r="AL581">
        <v>7000087</v>
      </c>
      <c r="AM581">
        <v>7000084</v>
      </c>
      <c r="AN581">
        <v>544567</v>
      </c>
      <c r="AO581">
        <v>6334756</v>
      </c>
      <c r="AP581">
        <v>544567</v>
      </c>
      <c r="AQ581">
        <v>6334756</v>
      </c>
      <c r="AR581" t="s">
        <v>758</v>
      </c>
      <c r="AS581" t="s">
        <v>753</v>
      </c>
      <c r="AT581">
        <v>0.63995000000000002</v>
      </c>
      <c r="AU581" t="s">
        <v>753</v>
      </c>
      <c r="AV581">
        <v>3.2649999999999998E-2</v>
      </c>
      <c r="AW581" t="s">
        <v>753</v>
      </c>
      <c r="AX581">
        <v>103.93633333333332</v>
      </c>
      <c r="AY581" t="s">
        <v>753</v>
      </c>
      <c r="AZ581" t="s">
        <v>790</v>
      </c>
      <c r="BA581" t="s">
        <v>753</v>
      </c>
      <c r="BB581" t="s">
        <v>753</v>
      </c>
      <c r="BC581" t="s">
        <v>753</v>
      </c>
      <c r="BD581" t="s">
        <v>753</v>
      </c>
    </row>
    <row r="582" spans="1:56" x14ac:dyDescent="0.25">
      <c r="A582" t="s">
        <v>1707</v>
      </c>
      <c r="B582">
        <v>971</v>
      </c>
      <c r="C582">
        <v>4</v>
      </c>
      <c r="D582" t="s">
        <v>1692</v>
      </c>
      <c r="E582">
        <v>550</v>
      </c>
      <c r="F582">
        <v>54.7</v>
      </c>
      <c r="G582">
        <v>9</v>
      </c>
      <c r="H582">
        <v>0.7</v>
      </c>
      <c r="I582">
        <v>2.2999999999999998</v>
      </c>
      <c r="J582" t="s">
        <v>753</v>
      </c>
      <c r="K582" t="s">
        <v>753</v>
      </c>
      <c r="L582" t="s">
        <v>753</v>
      </c>
      <c r="M582" t="s">
        <v>754</v>
      </c>
      <c r="N582" t="s">
        <v>753</v>
      </c>
      <c r="O582" t="s">
        <v>2352</v>
      </c>
      <c r="P582" t="s">
        <v>753</v>
      </c>
      <c r="Q582" t="s">
        <v>753</v>
      </c>
      <c r="R582" t="s">
        <v>753</v>
      </c>
      <c r="S582" t="s">
        <v>753</v>
      </c>
      <c r="T582" t="s">
        <v>753</v>
      </c>
      <c r="U582">
        <v>0</v>
      </c>
      <c r="V582" t="s">
        <v>753</v>
      </c>
      <c r="W582" t="s">
        <v>753</v>
      </c>
      <c r="X582">
        <v>0</v>
      </c>
      <c r="Y582" t="s">
        <v>753</v>
      </c>
      <c r="Z582">
        <v>0</v>
      </c>
      <c r="AA582" t="s">
        <v>753</v>
      </c>
      <c r="AB582">
        <v>0</v>
      </c>
      <c r="AC582">
        <v>2.9778000000000002</v>
      </c>
      <c r="AD582">
        <v>35.837199999999996</v>
      </c>
      <c r="AE582">
        <v>0.32650000000000001</v>
      </c>
      <c r="AF582">
        <v>3150</v>
      </c>
      <c r="AG582">
        <v>89</v>
      </c>
      <c r="AH582">
        <v>90</v>
      </c>
      <c r="AI582">
        <v>60</v>
      </c>
      <c r="AJ582" t="s">
        <v>1708</v>
      </c>
      <c r="AK582">
        <v>4200002</v>
      </c>
      <c r="AL582">
        <v>42000081</v>
      </c>
      <c r="AM582">
        <v>42000006</v>
      </c>
      <c r="AN582">
        <v>484662</v>
      </c>
      <c r="AO582">
        <v>6083055</v>
      </c>
      <c r="AP582">
        <v>484662</v>
      </c>
      <c r="AQ582">
        <v>6083055</v>
      </c>
      <c r="AR582" t="s">
        <v>758</v>
      </c>
      <c r="AS582" t="s">
        <v>755</v>
      </c>
      <c r="AT582">
        <v>1.4730000000000001</v>
      </c>
      <c r="AU582" t="s">
        <v>763</v>
      </c>
      <c r="AV582">
        <v>7.0099999999999996E-2</v>
      </c>
      <c r="AW582" t="s">
        <v>753</v>
      </c>
      <c r="AX582">
        <v>92.829949999999997</v>
      </c>
      <c r="AY582" t="s">
        <v>753</v>
      </c>
      <c r="AZ582" t="s">
        <v>790</v>
      </c>
      <c r="BA582" t="s">
        <v>753</v>
      </c>
      <c r="BB582" t="s">
        <v>753</v>
      </c>
      <c r="BC582" t="s">
        <v>753</v>
      </c>
      <c r="BD582" t="s">
        <v>753</v>
      </c>
    </row>
    <row r="583" spans="1:56" x14ac:dyDescent="0.25">
      <c r="A583" t="s">
        <v>1896</v>
      </c>
      <c r="B583">
        <v>2104</v>
      </c>
      <c r="C583">
        <v>2</v>
      </c>
      <c r="D583" t="s">
        <v>1467</v>
      </c>
      <c r="E583">
        <v>340</v>
      </c>
      <c r="F583">
        <v>7.5</v>
      </c>
      <c r="G583">
        <v>17</v>
      </c>
      <c r="H583" t="s">
        <v>1477</v>
      </c>
      <c r="I583" t="s">
        <v>1477</v>
      </c>
      <c r="J583" t="s">
        <v>753</v>
      </c>
      <c r="K583" t="s">
        <v>1477</v>
      </c>
      <c r="L583" t="s">
        <v>1477</v>
      </c>
      <c r="M583">
        <v>0</v>
      </c>
      <c r="N583">
        <v>0</v>
      </c>
      <c r="O583" t="s">
        <v>2352</v>
      </c>
      <c r="P583" t="s">
        <v>753</v>
      </c>
      <c r="Q583">
        <v>0</v>
      </c>
      <c r="R583" t="s">
        <v>753</v>
      </c>
      <c r="S583">
        <v>0</v>
      </c>
      <c r="T583" t="s">
        <v>753</v>
      </c>
      <c r="U583">
        <v>0</v>
      </c>
      <c r="V583" t="s">
        <v>753</v>
      </c>
      <c r="W583">
        <v>0</v>
      </c>
      <c r="X583">
        <v>0</v>
      </c>
      <c r="Y583" t="s">
        <v>753</v>
      </c>
      <c r="Z583">
        <v>0</v>
      </c>
      <c r="AA583" t="s">
        <v>753</v>
      </c>
      <c r="AB583">
        <v>0</v>
      </c>
      <c r="AC583" t="s">
        <v>1477</v>
      </c>
      <c r="AD583" t="s">
        <v>1477</v>
      </c>
      <c r="AE583" t="s">
        <v>1477</v>
      </c>
      <c r="AF583">
        <v>0</v>
      </c>
      <c r="AG583">
        <v>0</v>
      </c>
      <c r="AH583">
        <v>0</v>
      </c>
      <c r="AI583">
        <v>0</v>
      </c>
      <c r="AJ583" t="s">
        <v>1138</v>
      </c>
      <c r="AK583" t="s">
        <v>1138</v>
      </c>
      <c r="AL583" t="s">
        <v>1138</v>
      </c>
      <c r="AM583" t="s">
        <v>1138</v>
      </c>
      <c r="AN583">
        <v>99</v>
      </c>
      <c r="AO583">
        <v>99</v>
      </c>
      <c r="AP583">
        <v>99</v>
      </c>
      <c r="AQ583">
        <v>99</v>
      </c>
      <c r="AR583" t="s">
        <v>1744</v>
      </c>
      <c r="AS583">
        <v>0</v>
      </c>
      <c r="AT583" t="s">
        <v>1477</v>
      </c>
      <c r="AU583">
        <v>0</v>
      </c>
      <c r="AV583" t="s">
        <v>1477</v>
      </c>
      <c r="AW583">
        <v>0</v>
      </c>
      <c r="AX583" t="s">
        <v>1477</v>
      </c>
      <c r="AY583">
        <v>0</v>
      </c>
      <c r="AZ583">
        <v>0</v>
      </c>
      <c r="BA583" t="s">
        <v>753</v>
      </c>
      <c r="BB583" t="s">
        <v>753</v>
      </c>
      <c r="BC583" t="s">
        <v>753</v>
      </c>
      <c r="BD583" t="s">
        <v>753</v>
      </c>
    </row>
    <row r="584" spans="1:56" x14ac:dyDescent="0.25">
      <c r="A584" t="s">
        <v>258</v>
      </c>
      <c r="B584">
        <v>568</v>
      </c>
      <c r="C584">
        <v>1</v>
      </c>
      <c r="D584" t="s">
        <v>932</v>
      </c>
      <c r="E584">
        <v>706</v>
      </c>
      <c r="F584">
        <v>35</v>
      </c>
      <c r="G584">
        <v>9</v>
      </c>
      <c r="H584">
        <v>1.61</v>
      </c>
      <c r="I584">
        <v>3</v>
      </c>
      <c r="J584" t="s">
        <v>753</v>
      </c>
      <c r="K584" t="s">
        <v>753</v>
      </c>
      <c r="L584" t="s">
        <v>753</v>
      </c>
      <c r="M584" t="s">
        <v>754</v>
      </c>
      <c r="N584" t="s">
        <v>753</v>
      </c>
      <c r="O584" t="s">
        <v>2352</v>
      </c>
      <c r="P584" t="s">
        <v>753</v>
      </c>
      <c r="Q584" t="s">
        <v>753</v>
      </c>
      <c r="R584" t="s">
        <v>753</v>
      </c>
      <c r="S584" t="s">
        <v>753</v>
      </c>
      <c r="T584" t="s">
        <v>753</v>
      </c>
      <c r="U584">
        <v>0</v>
      </c>
      <c r="V584" t="s">
        <v>753</v>
      </c>
      <c r="W584" t="s">
        <v>753</v>
      </c>
      <c r="X584">
        <v>0</v>
      </c>
      <c r="Y584" t="s">
        <v>753</v>
      </c>
      <c r="Z584" t="s">
        <v>755</v>
      </c>
      <c r="AA584" t="s">
        <v>753</v>
      </c>
      <c r="AB584">
        <v>0</v>
      </c>
      <c r="AC584">
        <v>1.9255</v>
      </c>
      <c r="AD584">
        <v>19.269400000000001</v>
      </c>
      <c r="AE584" t="s">
        <v>1477</v>
      </c>
      <c r="AF584">
        <v>3150</v>
      </c>
      <c r="AG584">
        <v>0</v>
      </c>
      <c r="AH584">
        <v>0</v>
      </c>
      <c r="AI584">
        <v>0</v>
      </c>
      <c r="AJ584" t="s">
        <v>1369</v>
      </c>
      <c r="AK584">
        <v>2300006</v>
      </c>
      <c r="AL584">
        <v>23000171</v>
      </c>
      <c r="AM584">
        <v>23000008</v>
      </c>
      <c r="AN584">
        <v>612264</v>
      </c>
      <c r="AO584">
        <v>6239269</v>
      </c>
      <c r="AP584">
        <v>612408</v>
      </c>
      <c r="AQ584">
        <v>6239193</v>
      </c>
      <c r="AR584" t="s">
        <v>758</v>
      </c>
      <c r="AS584" t="s">
        <v>755</v>
      </c>
      <c r="AT584">
        <v>1.2660666666666667</v>
      </c>
      <c r="AU584" t="s">
        <v>753</v>
      </c>
      <c r="AV584">
        <v>0.11986666666666668</v>
      </c>
      <c r="AW584" t="s">
        <v>763</v>
      </c>
      <c r="AX584">
        <v>106.13883333333332</v>
      </c>
      <c r="AY584" t="s">
        <v>753</v>
      </c>
      <c r="AZ584">
        <v>0</v>
      </c>
      <c r="BA584" t="s">
        <v>753</v>
      </c>
      <c r="BB584" t="s">
        <v>753</v>
      </c>
      <c r="BC584" t="s">
        <v>753</v>
      </c>
      <c r="BD584" t="s">
        <v>753</v>
      </c>
    </row>
    <row r="585" spans="1:56" x14ac:dyDescent="0.25">
      <c r="A585" t="s">
        <v>259</v>
      </c>
      <c r="B585">
        <v>569</v>
      </c>
      <c r="C585">
        <v>1</v>
      </c>
      <c r="D585" t="s">
        <v>932</v>
      </c>
      <c r="E585">
        <v>706</v>
      </c>
      <c r="F585">
        <v>5.9</v>
      </c>
      <c r="G585">
        <v>13</v>
      </c>
      <c r="H585">
        <v>1.32</v>
      </c>
      <c r="I585">
        <v>2.1</v>
      </c>
      <c r="J585" t="s">
        <v>753</v>
      </c>
      <c r="K585" t="s">
        <v>787</v>
      </c>
      <c r="L585" t="s">
        <v>787</v>
      </c>
      <c r="M585" t="s">
        <v>738</v>
      </c>
      <c r="N585" t="s">
        <v>787</v>
      </c>
      <c r="O585" t="s">
        <v>2352</v>
      </c>
      <c r="P585" t="s">
        <v>753</v>
      </c>
      <c r="Q585" t="s">
        <v>787</v>
      </c>
      <c r="R585" t="s">
        <v>753</v>
      </c>
      <c r="S585" t="s">
        <v>787</v>
      </c>
      <c r="T585" t="s">
        <v>753</v>
      </c>
      <c r="U585" t="s">
        <v>787</v>
      </c>
      <c r="V585" t="s">
        <v>753</v>
      </c>
      <c r="W585" t="s">
        <v>787</v>
      </c>
      <c r="X585">
        <v>0</v>
      </c>
      <c r="Y585" t="s">
        <v>753</v>
      </c>
      <c r="Z585" t="s">
        <v>755</v>
      </c>
      <c r="AA585" t="s">
        <v>753</v>
      </c>
      <c r="AB585">
        <v>0</v>
      </c>
      <c r="AC585">
        <v>3.1297999999999999</v>
      </c>
      <c r="AD585">
        <v>94.855850000000004</v>
      </c>
      <c r="AE585">
        <v>0.1</v>
      </c>
      <c r="AF585">
        <v>1150</v>
      </c>
      <c r="AG585">
        <v>0</v>
      </c>
      <c r="AH585">
        <v>0</v>
      </c>
      <c r="AI585">
        <v>0</v>
      </c>
      <c r="AJ585" t="s">
        <v>1370</v>
      </c>
      <c r="AK585">
        <v>2300078</v>
      </c>
      <c r="AL585">
        <v>23000183</v>
      </c>
      <c r="AM585">
        <v>23000119</v>
      </c>
      <c r="AN585">
        <v>611592</v>
      </c>
      <c r="AO585">
        <v>6238475</v>
      </c>
      <c r="AP585">
        <v>612456</v>
      </c>
      <c r="AQ585">
        <v>6238285</v>
      </c>
      <c r="AR585" t="s">
        <v>758</v>
      </c>
      <c r="AS585" t="s">
        <v>762</v>
      </c>
      <c r="AT585">
        <v>5.0700500000000002</v>
      </c>
      <c r="AU585" t="s">
        <v>763</v>
      </c>
      <c r="AV585">
        <v>1.08995</v>
      </c>
      <c r="AW585" t="s">
        <v>763</v>
      </c>
      <c r="AX585">
        <v>93.299949999999995</v>
      </c>
      <c r="AY585" t="s">
        <v>753</v>
      </c>
      <c r="AZ585">
        <v>0</v>
      </c>
      <c r="BA585" t="s">
        <v>753</v>
      </c>
      <c r="BB585" t="s">
        <v>753</v>
      </c>
      <c r="BC585" t="s">
        <v>753</v>
      </c>
      <c r="BD585" t="s">
        <v>753</v>
      </c>
    </row>
    <row r="586" spans="1:56" x14ac:dyDescent="0.25">
      <c r="A586" t="s">
        <v>260</v>
      </c>
      <c r="B586">
        <v>570</v>
      </c>
      <c r="C586">
        <v>1</v>
      </c>
      <c r="D586" t="s">
        <v>932</v>
      </c>
      <c r="E586">
        <v>706</v>
      </c>
      <c r="F586">
        <v>8.4</v>
      </c>
      <c r="G586">
        <v>13</v>
      </c>
      <c r="H586">
        <v>1.22</v>
      </c>
      <c r="I586">
        <v>2.0499999999999998</v>
      </c>
      <c r="J586" t="s">
        <v>753</v>
      </c>
      <c r="K586" t="s">
        <v>762</v>
      </c>
      <c r="L586" t="s">
        <v>762</v>
      </c>
      <c r="M586" t="s">
        <v>738</v>
      </c>
      <c r="N586" t="s">
        <v>762</v>
      </c>
      <c r="O586" t="s">
        <v>2352</v>
      </c>
      <c r="P586" t="s">
        <v>753</v>
      </c>
      <c r="Q586" t="s">
        <v>753</v>
      </c>
      <c r="R586" t="s">
        <v>753</v>
      </c>
      <c r="S586" t="s">
        <v>753</v>
      </c>
      <c r="T586" t="s">
        <v>753</v>
      </c>
      <c r="U586">
        <v>0</v>
      </c>
      <c r="V586" t="s">
        <v>753</v>
      </c>
      <c r="W586" t="s">
        <v>762</v>
      </c>
      <c r="X586">
        <v>0</v>
      </c>
      <c r="Y586" t="s">
        <v>753</v>
      </c>
      <c r="Z586">
        <v>0</v>
      </c>
      <c r="AA586" t="s">
        <v>753</v>
      </c>
      <c r="AB586">
        <v>0</v>
      </c>
      <c r="AC586">
        <v>3.6017000000000001</v>
      </c>
      <c r="AD586">
        <v>90.510899999999992</v>
      </c>
      <c r="AE586" t="s">
        <v>1477</v>
      </c>
      <c r="AF586">
        <v>3160</v>
      </c>
      <c r="AG586">
        <v>0</v>
      </c>
      <c r="AH586">
        <v>0</v>
      </c>
      <c r="AI586">
        <v>0</v>
      </c>
      <c r="AJ586" t="s">
        <v>1371</v>
      </c>
      <c r="AK586">
        <v>2300172</v>
      </c>
      <c r="AL586">
        <v>23000984</v>
      </c>
      <c r="AM586">
        <v>23000983</v>
      </c>
      <c r="AN586">
        <v>612525</v>
      </c>
      <c r="AO586">
        <v>6238287</v>
      </c>
      <c r="AP586">
        <v>612525</v>
      </c>
      <c r="AQ586">
        <v>6238287</v>
      </c>
      <c r="AR586" t="s">
        <v>758</v>
      </c>
      <c r="AS586" t="s">
        <v>762</v>
      </c>
      <c r="AT586">
        <v>2.7060499999999998</v>
      </c>
      <c r="AU586" t="s">
        <v>763</v>
      </c>
      <c r="AV586">
        <v>0.56390000000000007</v>
      </c>
      <c r="AW586" t="s">
        <v>763</v>
      </c>
      <c r="AX586">
        <v>75.056250000000006</v>
      </c>
      <c r="AY586" t="s">
        <v>753</v>
      </c>
      <c r="AZ586">
        <v>0</v>
      </c>
      <c r="BA586" t="s">
        <v>753</v>
      </c>
      <c r="BB586" t="s">
        <v>753</v>
      </c>
      <c r="BC586" t="s">
        <v>753</v>
      </c>
      <c r="BD586" t="s">
        <v>753</v>
      </c>
    </row>
    <row r="587" spans="1:56" x14ac:dyDescent="0.25">
      <c r="A587" t="s">
        <v>843</v>
      </c>
      <c r="B587">
        <v>71</v>
      </c>
      <c r="C587">
        <v>1</v>
      </c>
      <c r="D587" t="s">
        <v>801</v>
      </c>
      <c r="E587">
        <v>510</v>
      </c>
      <c r="F587">
        <v>10.1</v>
      </c>
      <c r="G587">
        <v>10</v>
      </c>
      <c r="H587">
        <v>6.04</v>
      </c>
      <c r="I587">
        <v>13.6</v>
      </c>
      <c r="J587" t="s">
        <v>753</v>
      </c>
      <c r="K587" t="s">
        <v>787</v>
      </c>
      <c r="L587" t="s">
        <v>787</v>
      </c>
      <c r="M587" t="s">
        <v>738</v>
      </c>
      <c r="N587" t="s">
        <v>760</v>
      </c>
      <c r="O587" t="s">
        <v>753</v>
      </c>
      <c r="P587" t="s">
        <v>753</v>
      </c>
      <c r="Q587" t="s">
        <v>753</v>
      </c>
      <c r="R587" t="s">
        <v>753</v>
      </c>
      <c r="S587" t="s">
        <v>753</v>
      </c>
      <c r="T587" t="s">
        <v>753</v>
      </c>
      <c r="U587">
        <v>0</v>
      </c>
      <c r="V587" t="s">
        <v>753</v>
      </c>
      <c r="W587" t="s">
        <v>760</v>
      </c>
      <c r="X587">
        <v>0</v>
      </c>
      <c r="Y587" t="s">
        <v>753</v>
      </c>
      <c r="Z587" t="s">
        <v>787</v>
      </c>
      <c r="AA587" t="s">
        <v>753</v>
      </c>
      <c r="AB587">
        <v>0</v>
      </c>
      <c r="AC587">
        <v>0.26429999999999998</v>
      </c>
      <c r="AD587">
        <v>13.125466666666666</v>
      </c>
      <c r="AE587" t="s">
        <v>1477</v>
      </c>
      <c r="AF587">
        <v>3100</v>
      </c>
      <c r="AG587">
        <v>0</v>
      </c>
      <c r="AH587">
        <v>0</v>
      </c>
      <c r="AI587">
        <v>0</v>
      </c>
      <c r="AJ587" t="s">
        <v>844</v>
      </c>
      <c r="AK587">
        <v>3700016</v>
      </c>
      <c r="AL587">
        <v>37000064</v>
      </c>
      <c r="AM587">
        <v>37000026</v>
      </c>
      <c r="AN587">
        <v>522378</v>
      </c>
      <c r="AO587">
        <v>6116429</v>
      </c>
      <c r="AP587">
        <v>522378</v>
      </c>
      <c r="AQ587">
        <v>6116429</v>
      </c>
      <c r="AR587" t="s">
        <v>758</v>
      </c>
      <c r="AS587" t="s">
        <v>762</v>
      </c>
      <c r="AT587">
        <v>1.0549666666666666</v>
      </c>
      <c r="AU587" t="s">
        <v>763</v>
      </c>
      <c r="AV587">
        <v>5.4766666666666665E-2</v>
      </c>
      <c r="AW587" t="s">
        <v>763</v>
      </c>
      <c r="AX587">
        <v>107.49303333333334</v>
      </c>
      <c r="AY587" t="s">
        <v>753</v>
      </c>
      <c r="AZ587" t="s">
        <v>764</v>
      </c>
      <c r="BA587" t="s">
        <v>753</v>
      </c>
      <c r="BB587" t="s">
        <v>753</v>
      </c>
      <c r="BC587" t="s">
        <v>753</v>
      </c>
      <c r="BD587" t="s">
        <v>753</v>
      </c>
    </row>
    <row r="588" spans="1:56" x14ac:dyDescent="0.25">
      <c r="A588" t="s">
        <v>222</v>
      </c>
      <c r="B588">
        <v>507</v>
      </c>
      <c r="C588">
        <v>1</v>
      </c>
      <c r="D588" t="s">
        <v>975</v>
      </c>
      <c r="E588">
        <v>740</v>
      </c>
      <c r="F588">
        <v>5.7</v>
      </c>
      <c r="G588">
        <v>2</v>
      </c>
      <c r="H588">
        <v>3.26</v>
      </c>
      <c r="I588">
        <v>8.6</v>
      </c>
      <c r="J588" t="s">
        <v>753</v>
      </c>
      <c r="K588" t="s">
        <v>755</v>
      </c>
      <c r="L588" t="s">
        <v>762</v>
      </c>
      <c r="M588" t="s">
        <v>754</v>
      </c>
      <c r="N588" t="s">
        <v>755</v>
      </c>
      <c r="O588" t="s">
        <v>2352</v>
      </c>
      <c r="P588" t="s">
        <v>753</v>
      </c>
      <c r="Q588">
        <v>0</v>
      </c>
      <c r="R588" t="s">
        <v>753</v>
      </c>
      <c r="S588">
        <v>0</v>
      </c>
      <c r="T588" t="s">
        <v>753</v>
      </c>
      <c r="U588">
        <v>0</v>
      </c>
      <c r="V588" t="s">
        <v>753</v>
      </c>
      <c r="W588" t="s">
        <v>755</v>
      </c>
      <c r="X588">
        <v>0</v>
      </c>
      <c r="Y588" t="s">
        <v>753</v>
      </c>
      <c r="Z588">
        <v>0</v>
      </c>
      <c r="AA588" t="s">
        <v>753</v>
      </c>
      <c r="AB588" t="s">
        <v>764</v>
      </c>
      <c r="AC588">
        <v>4.0099999999999997E-2</v>
      </c>
      <c r="AD588">
        <v>6.2680999999999996</v>
      </c>
      <c r="AE588">
        <v>0.1</v>
      </c>
      <c r="AF588">
        <v>3110</v>
      </c>
      <c r="AG588">
        <v>53</v>
      </c>
      <c r="AH588">
        <v>49</v>
      </c>
      <c r="AI588">
        <v>34</v>
      </c>
      <c r="AJ588" t="s">
        <v>1307</v>
      </c>
      <c r="AK588">
        <v>2100306</v>
      </c>
      <c r="AL588">
        <v>21001745</v>
      </c>
      <c r="AM588">
        <v>21000374</v>
      </c>
      <c r="AN588">
        <v>527614</v>
      </c>
      <c r="AO588">
        <v>6208973</v>
      </c>
      <c r="AP588">
        <v>527614</v>
      </c>
      <c r="AQ588">
        <v>6208973</v>
      </c>
      <c r="AR588" t="s">
        <v>758</v>
      </c>
      <c r="AS588">
        <v>0</v>
      </c>
      <c r="AT588">
        <v>0.3947</v>
      </c>
      <c r="AU588" t="s">
        <v>755</v>
      </c>
      <c r="AV588">
        <v>1.04E-2</v>
      </c>
      <c r="AW588" t="s">
        <v>755</v>
      </c>
      <c r="AX588">
        <v>97.535700000000006</v>
      </c>
      <c r="AY588" t="s">
        <v>753</v>
      </c>
      <c r="AZ588" t="s">
        <v>764</v>
      </c>
      <c r="BA588" t="s">
        <v>753</v>
      </c>
      <c r="BB588" t="s">
        <v>753</v>
      </c>
      <c r="BC588" t="s">
        <v>753</v>
      </c>
      <c r="BD588" t="s">
        <v>753</v>
      </c>
    </row>
    <row r="589" spans="1:56" x14ac:dyDescent="0.25">
      <c r="A589" t="s">
        <v>223</v>
      </c>
      <c r="B589">
        <v>508</v>
      </c>
      <c r="C589">
        <v>1</v>
      </c>
      <c r="D589" t="s">
        <v>975</v>
      </c>
      <c r="E589">
        <v>791</v>
      </c>
      <c r="F589">
        <v>21.3</v>
      </c>
      <c r="G589">
        <v>9</v>
      </c>
      <c r="H589">
        <v>1.48</v>
      </c>
      <c r="I589">
        <v>2.6</v>
      </c>
      <c r="J589" t="s">
        <v>787</v>
      </c>
      <c r="K589" t="s">
        <v>787</v>
      </c>
      <c r="L589" t="s">
        <v>787</v>
      </c>
      <c r="M589" t="s">
        <v>754</v>
      </c>
      <c r="N589" t="s">
        <v>787</v>
      </c>
      <c r="O589" t="s">
        <v>2352</v>
      </c>
      <c r="P589" t="s">
        <v>860</v>
      </c>
      <c r="Q589" t="s">
        <v>760</v>
      </c>
      <c r="R589" t="s">
        <v>760</v>
      </c>
      <c r="S589" t="s">
        <v>760</v>
      </c>
      <c r="T589" t="s">
        <v>760</v>
      </c>
      <c r="U589">
        <v>0</v>
      </c>
      <c r="V589" t="s">
        <v>787</v>
      </c>
      <c r="W589" t="s">
        <v>787</v>
      </c>
      <c r="X589">
        <v>0</v>
      </c>
      <c r="Y589" t="s">
        <v>860</v>
      </c>
      <c r="Z589">
        <v>0</v>
      </c>
      <c r="AA589" t="s">
        <v>860</v>
      </c>
      <c r="AB589">
        <v>0</v>
      </c>
      <c r="AC589">
        <v>2.3479999999999999</v>
      </c>
      <c r="AD589">
        <v>30.4375</v>
      </c>
      <c r="AE589">
        <v>0.1</v>
      </c>
      <c r="AF589">
        <v>3100</v>
      </c>
      <c r="AG589">
        <v>0</v>
      </c>
      <c r="AH589">
        <v>0</v>
      </c>
      <c r="AI589">
        <v>0</v>
      </c>
      <c r="AJ589" t="s">
        <v>1308</v>
      </c>
      <c r="AK589">
        <v>1800110</v>
      </c>
      <c r="AL589">
        <v>18000248</v>
      </c>
      <c r="AM589">
        <v>18000226</v>
      </c>
      <c r="AN589">
        <v>530578</v>
      </c>
      <c r="AO589">
        <v>6261869</v>
      </c>
      <c r="AP589">
        <v>530581</v>
      </c>
      <c r="AQ589">
        <v>6261865</v>
      </c>
      <c r="AR589" t="s">
        <v>758</v>
      </c>
      <c r="AS589" t="s">
        <v>762</v>
      </c>
      <c r="AT589">
        <v>2.3239999999999998</v>
      </c>
      <c r="AU589" t="s">
        <v>763</v>
      </c>
      <c r="AV589">
        <v>0.33139999999999997</v>
      </c>
      <c r="AW589" t="s">
        <v>763</v>
      </c>
      <c r="AX589">
        <v>122.8882</v>
      </c>
      <c r="AY589" t="s">
        <v>753</v>
      </c>
      <c r="AZ589" t="s">
        <v>790</v>
      </c>
      <c r="BA589" t="s">
        <v>762</v>
      </c>
      <c r="BB589" t="s">
        <v>762</v>
      </c>
      <c r="BC589" t="s">
        <v>753</v>
      </c>
      <c r="BD589" t="s">
        <v>762</v>
      </c>
    </row>
    <row r="590" spans="1:56" x14ac:dyDescent="0.25">
      <c r="A590" t="s">
        <v>1309</v>
      </c>
      <c r="B590">
        <v>509</v>
      </c>
      <c r="C590">
        <v>1</v>
      </c>
      <c r="D590" t="s">
        <v>975</v>
      </c>
      <c r="E590">
        <v>615</v>
      </c>
      <c r="F590">
        <v>2.6</v>
      </c>
      <c r="G590">
        <v>2</v>
      </c>
      <c r="H590">
        <v>3.24</v>
      </c>
      <c r="I590">
        <v>8.65</v>
      </c>
      <c r="J590" t="s">
        <v>753</v>
      </c>
      <c r="K590" t="s">
        <v>762</v>
      </c>
      <c r="L590" t="s">
        <v>762</v>
      </c>
      <c r="M590" t="s">
        <v>738</v>
      </c>
      <c r="N590" t="s">
        <v>762</v>
      </c>
      <c r="O590" t="s">
        <v>2352</v>
      </c>
      <c r="P590" t="s">
        <v>753</v>
      </c>
      <c r="Q590">
        <v>0</v>
      </c>
      <c r="R590" t="s">
        <v>753</v>
      </c>
      <c r="S590">
        <v>0</v>
      </c>
      <c r="T590" t="s">
        <v>753</v>
      </c>
      <c r="U590">
        <v>0</v>
      </c>
      <c r="V590" t="s">
        <v>753</v>
      </c>
      <c r="W590" t="s">
        <v>762</v>
      </c>
      <c r="X590">
        <v>0</v>
      </c>
      <c r="Y590" t="s">
        <v>753</v>
      </c>
      <c r="Z590">
        <v>0</v>
      </c>
      <c r="AA590" t="s">
        <v>753</v>
      </c>
      <c r="AB590">
        <v>0</v>
      </c>
      <c r="AC590">
        <v>3.9399999999999998E-2</v>
      </c>
      <c r="AD590">
        <v>29.598700000000001</v>
      </c>
      <c r="AE590" t="s">
        <v>1477</v>
      </c>
      <c r="AF590">
        <v>3110</v>
      </c>
      <c r="AG590">
        <v>52</v>
      </c>
      <c r="AH590">
        <v>48</v>
      </c>
      <c r="AI590">
        <v>0</v>
      </c>
      <c r="AJ590" t="s">
        <v>1310</v>
      </c>
      <c r="AK590">
        <v>2100969</v>
      </c>
      <c r="AL590">
        <v>21006192</v>
      </c>
      <c r="AM590">
        <v>21006191</v>
      </c>
      <c r="AN590">
        <v>540436</v>
      </c>
      <c r="AO590">
        <v>6211521</v>
      </c>
      <c r="AP590">
        <v>540436</v>
      </c>
      <c r="AQ590">
        <v>6211521</v>
      </c>
      <c r="AR590" t="s">
        <v>758</v>
      </c>
      <c r="AS590" t="s">
        <v>755</v>
      </c>
      <c r="AT590">
        <v>0.5212</v>
      </c>
      <c r="AU590" t="s">
        <v>755</v>
      </c>
      <c r="AV590">
        <v>2.4400000000000002E-2</v>
      </c>
      <c r="AW590" t="s">
        <v>755</v>
      </c>
      <c r="AX590">
        <v>90.316400000000002</v>
      </c>
      <c r="AY590" t="s">
        <v>753</v>
      </c>
      <c r="AZ590">
        <v>0</v>
      </c>
      <c r="BA590" t="s">
        <v>753</v>
      </c>
      <c r="BB590" t="s">
        <v>753</v>
      </c>
      <c r="BC590" t="s">
        <v>753</v>
      </c>
      <c r="BD590" t="s">
        <v>753</v>
      </c>
    </row>
    <row r="591" spans="1:56" x14ac:dyDescent="0.25">
      <c r="A591" t="s">
        <v>143</v>
      </c>
      <c r="B591">
        <v>351</v>
      </c>
      <c r="C591">
        <v>1</v>
      </c>
      <c r="D591" t="s">
        <v>998</v>
      </c>
      <c r="E591">
        <v>791</v>
      </c>
      <c r="F591">
        <v>80.099999999999994</v>
      </c>
      <c r="G591">
        <v>13</v>
      </c>
      <c r="H591">
        <v>0.71</v>
      </c>
      <c r="I591">
        <v>1.29</v>
      </c>
      <c r="J591" t="s">
        <v>753</v>
      </c>
      <c r="K591" t="s">
        <v>787</v>
      </c>
      <c r="L591" t="s">
        <v>787</v>
      </c>
      <c r="M591" t="s">
        <v>738</v>
      </c>
      <c r="N591" t="s">
        <v>787</v>
      </c>
      <c r="O591" t="s">
        <v>2352</v>
      </c>
      <c r="P591" t="s">
        <v>753</v>
      </c>
      <c r="Q591">
        <v>0</v>
      </c>
      <c r="R591" t="s">
        <v>753</v>
      </c>
      <c r="S591">
        <v>0</v>
      </c>
      <c r="T591" t="s">
        <v>753</v>
      </c>
      <c r="U591">
        <v>0</v>
      </c>
      <c r="V591" t="s">
        <v>753</v>
      </c>
      <c r="W591" t="s">
        <v>787</v>
      </c>
      <c r="X591">
        <v>0</v>
      </c>
      <c r="Y591" t="s">
        <v>753</v>
      </c>
      <c r="Z591" t="s">
        <v>787</v>
      </c>
      <c r="AA591" t="s">
        <v>753</v>
      </c>
      <c r="AB591">
        <v>0</v>
      </c>
      <c r="AC591">
        <v>2.3475999999999999</v>
      </c>
      <c r="AD591">
        <v>61.729650000000007</v>
      </c>
      <c r="AE591">
        <v>0.16844999999999999</v>
      </c>
      <c r="AF591">
        <v>0</v>
      </c>
      <c r="AG591">
        <v>30</v>
      </c>
      <c r="AH591">
        <v>30</v>
      </c>
      <c r="AI591">
        <v>0</v>
      </c>
      <c r="AJ591" t="s">
        <v>1121</v>
      </c>
      <c r="AK591">
        <v>2100271</v>
      </c>
      <c r="AL591">
        <v>21001819</v>
      </c>
      <c r="AM591">
        <v>21000241</v>
      </c>
      <c r="AN591">
        <v>533139</v>
      </c>
      <c r="AO591">
        <v>6266323</v>
      </c>
      <c r="AP591">
        <v>533139</v>
      </c>
      <c r="AQ591">
        <v>6266323</v>
      </c>
      <c r="AR591" t="s">
        <v>758</v>
      </c>
      <c r="AS591" t="s">
        <v>762</v>
      </c>
      <c r="AT591">
        <v>2.57985</v>
      </c>
      <c r="AU591" t="s">
        <v>763</v>
      </c>
      <c r="AV591">
        <v>0.36120000000000002</v>
      </c>
      <c r="AW591" t="s">
        <v>763</v>
      </c>
      <c r="AX591">
        <v>125.3663</v>
      </c>
      <c r="AY591" t="s">
        <v>753</v>
      </c>
      <c r="AZ591" t="s">
        <v>790</v>
      </c>
      <c r="BA591" t="s">
        <v>753</v>
      </c>
      <c r="BB591" t="s">
        <v>753</v>
      </c>
      <c r="BC591" t="s">
        <v>753</v>
      </c>
      <c r="BD591" t="s">
        <v>753</v>
      </c>
    </row>
    <row r="592" spans="1:56" x14ac:dyDescent="0.25">
      <c r="A592" t="s">
        <v>430</v>
      </c>
      <c r="B592">
        <v>883</v>
      </c>
      <c r="C592">
        <v>2</v>
      </c>
      <c r="D592" t="s">
        <v>1541</v>
      </c>
      <c r="E592">
        <v>360</v>
      </c>
      <c r="F592">
        <v>191</v>
      </c>
      <c r="G592">
        <v>9</v>
      </c>
      <c r="H592">
        <v>0.96</v>
      </c>
      <c r="I592">
        <v>4</v>
      </c>
      <c r="J592" t="s">
        <v>753</v>
      </c>
      <c r="K592" t="s">
        <v>753</v>
      </c>
      <c r="L592" t="s">
        <v>753</v>
      </c>
      <c r="M592" t="s">
        <v>754</v>
      </c>
      <c r="N592" t="s">
        <v>755</v>
      </c>
      <c r="O592" t="s">
        <v>753</v>
      </c>
      <c r="P592" t="s">
        <v>753</v>
      </c>
      <c r="Q592" t="s">
        <v>762</v>
      </c>
      <c r="R592" t="s">
        <v>753</v>
      </c>
      <c r="S592" t="s">
        <v>753</v>
      </c>
      <c r="T592" t="s">
        <v>753</v>
      </c>
      <c r="U592" t="s">
        <v>755</v>
      </c>
      <c r="V592" t="s">
        <v>753</v>
      </c>
      <c r="W592" t="s">
        <v>755</v>
      </c>
      <c r="X592">
        <v>0</v>
      </c>
      <c r="Y592" t="s">
        <v>753</v>
      </c>
      <c r="Z592" t="s">
        <v>755</v>
      </c>
      <c r="AA592" t="s">
        <v>753</v>
      </c>
      <c r="AB592">
        <v>0</v>
      </c>
      <c r="AC592">
        <v>1.6979</v>
      </c>
      <c r="AD592">
        <v>20.110799999999998</v>
      </c>
      <c r="AE592">
        <v>0.19389999999999999</v>
      </c>
      <c r="AF592">
        <v>3100</v>
      </c>
      <c r="AG592">
        <v>177</v>
      </c>
      <c r="AH592">
        <v>156</v>
      </c>
      <c r="AI592">
        <v>87</v>
      </c>
      <c r="AJ592" t="s">
        <v>1642</v>
      </c>
      <c r="AK592">
        <v>6400003</v>
      </c>
      <c r="AL592">
        <v>64000032</v>
      </c>
      <c r="AM592">
        <v>64000017</v>
      </c>
      <c r="AN592">
        <v>666003</v>
      </c>
      <c r="AO592">
        <v>6065651</v>
      </c>
      <c r="AP592">
        <v>666003</v>
      </c>
      <c r="AQ592">
        <v>6065651</v>
      </c>
      <c r="AR592" t="s">
        <v>758</v>
      </c>
      <c r="AS592" t="s">
        <v>755</v>
      </c>
      <c r="AT592">
        <v>1.5265</v>
      </c>
      <c r="AU592" t="s">
        <v>763</v>
      </c>
      <c r="AV592">
        <v>3.5799999999999998E-2</v>
      </c>
      <c r="AW592" t="s">
        <v>755</v>
      </c>
      <c r="AX592">
        <v>109.5947</v>
      </c>
      <c r="AY592" t="s">
        <v>753</v>
      </c>
      <c r="AZ592">
        <v>0</v>
      </c>
      <c r="BA592" t="s">
        <v>753</v>
      </c>
      <c r="BB592" t="s">
        <v>753</v>
      </c>
      <c r="BC592" t="s">
        <v>753</v>
      </c>
      <c r="BD592" t="s">
        <v>753</v>
      </c>
    </row>
    <row r="593" spans="1:56" x14ac:dyDescent="0.25">
      <c r="A593" t="s">
        <v>1945</v>
      </c>
      <c r="B593">
        <v>2507</v>
      </c>
      <c r="C593">
        <v>2</v>
      </c>
      <c r="D593" t="s">
        <v>1541</v>
      </c>
      <c r="E593">
        <v>370</v>
      </c>
      <c r="F593">
        <v>8.1</v>
      </c>
      <c r="G593">
        <v>17</v>
      </c>
      <c r="H593" t="s">
        <v>1477</v>
      </c>
      <c r="I593" t="s">
        <v>1477</v>
      </c>
      <c r="J593" t="s">
        <v>753</v>
      </c>
      <c r="K593" t="s">
        <v>1477</v>
      </c>
      <c r="L593" t="s">
        <v>1477</v>
      </c>
      <c r="M593">
        <v>0</v>
      </c>
      <c r="N593">
        <v>0</v>
      </c>
      <c r="O593" t="s">
        <v>2352</v>
      </c>
      <c r="P593" t="s">
        <v>753</v>
      </c>
      <c r="Q593">
        <v>0</v>
      </c>
      <c r="R593" t="s">
        <v>753</v>
      </c>
      <c r="S593">
        <v>0</v>
      </c>
      <c r="T593" t="s">
        <v>753</v>
      </c>
      <c r="U593">
        <v>0</v>
      </c>
      <c r="V593" t="s">
        <v>753</v>
      </c>
      <c r="W593">
        <v>0</v>
      </c>
      <c r="X593">
        <v>0</v>
      </c>
      <c r="Y593" t="s">
        <v>753</v>
      </c>
      <c r="Z593">
        <v>0</v>
      </c>
      <c r="AA593" t="s">
        <v>753</v>
      </c>
      <c r="AB593">
        <v>0</v>
      </c>
      <c r="AC593" t="s">
        <v>1477</v>
      </c>
      <c r="AD593" t="s">
        <v>1477</v>
      </c>
      <c r="AE593" t="s">
        <v>1477</v>
      </c>
      <c r="AF593">
        <v>0</v>
      </c>
      <c r="AG593">
        <v>0</v>
      </c>
      <c r="AH593">
        <v>0</v>
      </c>
      <c r="AI593">
        <v>0</v>
      </c>
      <c r="AJ593" t="s">
        <v>1138</v>
      </c>
      <c r="AK593" t="s">
        <v>1138</v>
      </c>
      <c r="AL593" t="s">
        <v>1138</v>
      </c>
      <c r="AM593" t="s">
        <v>1138</v>
      </c>
      <c r="AN593">
        <v>99</v>
      </c>
      <c r="AO593">
        <v>99</v>
      </c>
      <c r="AP593">
        <v>99</v>
      </c>
      <c r="AQ593">
        <v>99</v>
      </c>
      <c r="AR593" t="s">
        <v>1744</v>
      </c>
      <c r="AS593">
        <v>0</v>
      </c>
      <c r="AT593" t="s">
        <v>1477</v>
      </c>
      <c r="AU593">
        <v>0</v>
      </c>
      <c r="AV593" t="s">
        <v>1477</v>
      </c>
      <c r="AW593">
        <v>0</v>
      </c>
      <c r="AX593" t="s">
        <v>1477</v>
      </c>
      <c r="AY593">
        <v>0</v>
      </c>
      <c r="AZ593">
        <v>0</v>
      </c>
      <c r="BA593" t="s">
        <v>753</v>
      </c>
      <c r="BB593" t="s">
        <v>753</v>
      </c>
      <c r="BC593" t="s">
        <v>753</v>
      </c>
      <c r="BD593" t="s">
        <v>753</v>
      </c>
    </row>
    <row r="594" spans="1:56" x14ac:dyDescent="0.25">
      <c r="A594" t="s">
        <v>288</v>
      </c>
      <c r="B594">
        <v>613</v>
      </c>
      <c r="C594">
        <v>1</v>
      </c>
      <c r="D594" t="s">
        <v>941</v>
      </c>
      <c r="E594">
        <v>630</v>
      </c>
      <c r="F594">
        <v>10.1</v>
      </c>
      <c r="G594">
        <v>9</v>
      </c>
      <c r="H594">
        <v>1.2</v>
      </c>
      <c r="I594">
        <v>2</v>
      </c>
      <c r="J594" t="s">
        <v>753</v>
      </c>
      <c r="K594" t="s">
        <v>753</v>
      </c>
      <c r="L594" t="s">
        <v>753</v>
      </c>
      <c r="M594" t="s">
        <v>754</v>
      </c>
      <c r="N594" t="s">
        <v>755</v>
      </c>
      <c r="O594" t="s">
        <v>2352</v>
      </c>
      <c r="P594" t="s">
        <v>753</v>
      </c>
      <c r="Q594" t="s">
        <v>753</v>
      </c>
      <c r="R594" t="s">
        <v>753</v>
      </c>
      <c r="S594" t="s">
        <v>753</v>
      </c>
      <c r="T594" t="s">
        <v>753</v>
      </c>
      <c r="U594">
        <v>0</v>
      </c>
      <c r="V594" t="s">
        <v>753</v>
      </c>
      <c r="W594" t="s">
        <v>755</v>
      </c>
      <c r="X594">
        <v>0</v>
      </c>
      <c r="Y594" t="s">
        <v>753</v>
      </c>
      <c r="Z594">
        <v>0</v>
      </c>
      <c r="AA594" t="s">
        <v>753</v>
      </c>
      <c r="AB594">
        <v>0</v>
      </c>
      <c r="AC594">
        <v>0.61519999999999997</v>
      </c>
      <c r="AD594">
        <v>16.3566</v>
      </c>
      <c r="AE594" t="s">
        <v>1477</v>
      </c>
      <c r="AF594">
        <v>3150</v>
      </c>
      <c r="AG594">
        <v>76</v>
      </c>
      <c r="AH594">
        <v>65</v>
      </c>
      <c r="AI594">
        <v>0</v>
      </c>
      <c r="AJ594" t="s">
        <v>1408</v>
      </c>
      <c r="AK594">
        <v>2100819</v>
      </c>
      <c r="AL594">
        <v>21006548</v>
      </c>
      <c r="AM594">
        <v>21001695</v>
      </c>
      <c r="AN594">
        <v>521429</v>
      </c>
      <c r="AO594">
        <v>6198873</v>
      </c>
      <c r="AP594">
        <v>521418</v>
      </c>
      <c r="AQ594">
        <v>6198882</v>
      </c>
      <c r="AR594" t="s">
        <v>758</v>
      </c>
      <c r="AS594">
        <v>0</v>
      </c>
      <c r="AT594">
        <v>0.48959999999999998</v>
      </c>
      <c r="AU594" t="s">
        <v>755</v>
      </c>
      <c r="AV594">
        <v>4.87E-2</v>
      </c>
      <c r="AW594" t="s">
        <v>755</v>
      </c>
      <c r="AX594">
        <v>98.226799999999997</v>
      </c>
      <c r="AY594" t="s">
        <v>753</v>
      </c>
      <c r="AZ594">
        <v>0</v>
      </c>
      <c r="BA594" t="s">
        <v>753</v>
      </c>
      <c r="BB594" t="s">
        <v>753</v>
      </c>
      <c r="BC594" t="s">
        <v>753</v>
      </c>
      <c r="BD594" t="s">
        <v>753</v>
      </c>
    </row>
    <row r="595" spans="1:56" x14ac:dyDescent="0.25">
      <c r="A595" t="s">
        <v>289</v>
      </c>
      <c r="B595">
        <v>615</v>
      </c>
      <c r="C595">
        <v>1</v>
      </c>
      <c r="D595" t="s">
        <v>941</v>
      </c>
      <c r="E595">
        <v>630</v>
      </c>
      <c r="F595">
        <v>83.7</v>
      </c>
      <c r="G595">
        <v>10</v>
      </c>
      <c r="H595">
        <v>4.22</v>
      </c>
      <c r="I595">
        <v>7.5</v>
      </c>
      <c r="J595" t="s">
        <v>753</v>
      </c>
      <c r="K595" t="s">
        <v>787</v>
      </c>
      <c r="L595" t="s">
        <v>787</v>
      </c>
      <c r="M595" t="s">
        <v>738</v>
      </c>
      <c r="N595" t="s">
        <v>760</v>
      </c>
      <c r="O595" t="s">
        <v>753</v>
      </c>
      <c r="P595" t="s">
        <v>753</v>
      </c>
      <c r="Q595" t="s">
        <v>753</v>
      </c>
      <c r="R595" t="s">
        <v>753</v>
      </c>
      <c r="S595" t="s">
        <v>753</v>
      </c>
      <c r="T595" t="s">
        <v>753</v>
      </c>
      <c r="U595">
        <v>0</v>
      </c>
      <c r="V595" t="s">
        <v>753</v>
      </c>
      <c r="W595" t="s">
        <v>760</v>
      </c>
      <c r="X595">
        <v>0</v>
      </c>
      <c r="Y595" t="s">
        <v>753</v>
      </c>
      <c r="Z595" t="s">
        <v>787</v>
      </c>
      <c r="AA595" t="s">
        <v>753</v>
      </c>
      <c r="AB595">
        <v>0</v>
      </c>
      <c r="AC595">
        <v>0.76580000000000004</v>
      </c>
      <c r="AD595">
        <v>13.276300000000001</v>
      </c>
      <c r="AE595" t="s">
        <v>1477</v>
      </c>
      <c r="AF595">
        <v>3150</v>
      </c>
      <c r="AG595">
        <v>76</v>
      </c>
      <c r="AH595">
        <v>65</v>
      </c>
      <c r="AI595">
        <v>0</v>
      </c>
      <c r="AJ595" t="s">
        <v>1398</v>
      </c>
      <c r="AK595">
        <v>2500039</v>
      </c>
      <c r="AL595">
        <v>25000133</v>
      </c>
      <c r="AM595">
        <v>25000053</v>
      </c>
      <c r="AN595">
        <v>523097</v>
      </c>
      <c r="AO595">
        <v>6198608</v>
      </c>
      <c r="AP595">
        <v>522248</v>
      </c>
      <c r="AQ595">
        <v>6199000</v>
      </c>
      <c r="AR595" t="s">
        <v>758</v>
      </c>
      <c r="AS595" t="s">
        <v>753</v>
      </c>
      <c r="AT595">
        <v>0.65825</v>
      </c>
      <c r="AU595" t="s">
        <v>753</v>
      </c>
      <c r="AV595">
        <v>4.1099999999999998E-2</v>
      </c>
      <c r="AW595" t="s">
        <v>763</v>
      </c>
      <c r="AX595">
        <v>109.2743</v>
      </c>
      <c r="AY595" t="s">
        <v>753</v>
      </c>
      <c r="AZ595">
        <v>0</v>
      </c>
      <c r="BA595" t="s">
        <v>753</v>
      </c>
      <c r="BB595" t="s">
        <v>753</v>
      </c>
      <c r="BC595" t="s">
        <v>753</v>
      </c>
      <c r="BD595" t="s">
        <v>753</v>
      </c>
    </row>
    <row r="596" spans="1:56" x14ac:dyDescent="0.25">
      <c r="A596" t="s">
        <v>1238</v>
      </c>
      <c r="B596">
        <v>437</v>
      </c>
      <c r="C596">
        <v>1</v>
      </c>
      <c r="D596" t="s">
        <v>1217</v>
      </c>
      <c r="E596">
        <v>665</v>
      </c>
      <c r="F596">
        <v>3.4</v>
      </c>
      <c r="G596">
        <v>5</v>
      </c>
      <c r="H596">
        <v>0.75</v>
      </c>
      <c r="I596">
        <v>1.5</v>
      </c>
      <c r="J596" t="s">
        <v>753</v>
      </c>
      <c r="K596" t="s">
        <v>1477</v>
      </c>
      <c r="L596" t="s">
        <v>1477</v>
      </c>
      <c r="M596">
        <v>0</v>
      </c>
      <c r="N596">
        <v>0</v>
      </c>
      <c r="O596" t="s">
        <v>2352</v>
      </c>
      <c r="P596" t="s">
        <v>753</v>
      </c>
      <c r="Q596">
        <v>0</v>
      </c>
      <c r="R596" t="s">
        <v>753</v>
      </c>
      <c r="S596">
        <v>0</v>
      </c>
      <c r="T596" t="s">
        <v>753</v>
      </c>
      <c r="U596">
        <v>0</v>
      </c>
      <c r="V596" t="s">
        <v>753</v>
      </c>
      <c r="W596">
        <v>0</v>
      </c>
      <c r="X596">
        <v>0</v>
      </c>
      <c r="Y596" t="s">
        <v>753</v>
      </c>
      <c r="Z596">
        <v>0</v>
      </c>
      <c r="AA596" t="s">
        <v>753</v>
      </c>
      <c r="AB596">
        <v>0</v>
      </c>
      <c r="AC596" t="e">
        <v>#N/A</v>
      </c>
      <c r="AD596">
        <v>110</v>
      </c>
      <c r="AE596" t="s">
        <v>756</v>
      </c>
      <c r="AF596">
        <v>3130</v>
      </c>
      <c r="AG596">
        <v>0</v>
      </c>
      <c r="AH596">
        <v>0</v>
      </c>
      <c r="AI596">
        <v>0</v>
      </c>
      <c r="AJ596" t="s">
        <v>1239</v>
      </c>
      <c r="AK596">
        <v>2500286</v>
      </c>
      <c r="AL596">
        <v>25000691</v>
      </c>
      <c r="AM596">
        <v>25000695</v>
      </c>
      <c r="AN596">
        <v>457224</v>
      </c>
      <c r="AO596">
        <v>6248588</v>
      </c>
      <c r="AP596">
        <v>457230</v>
      </c>
      <c r="AQ596">
        <v>6248588</v>
      </c>
      <c r="AR596" t="s">
        <v>758</v>
      </c>
      <c r="AS596">
        <v>0</v>
      </c>
      <c r="AT596" t="s">
        <v>1477</v>
      </c>
      <c r="AU596">
        <v>0</v>
      </c>
      <c r="AV596" t="s">
        <v>1477</v>
      </c>
      <c r="AW596">
        <v>0</v>
      </c>
      <c r="AX596" t="s">
        <v>1477</v>
      </c>
      <c r="AY596">
        <v>0</v>
      </c>
      <c r="AZ596">
        <v>0</v>
      </c>
      <c r="BA596" t="s">
        <v>753</v>
      </c>
      <c r="BB596" t="s">
        <v>753</v>
      </c>
      <c r="BC596" t="s">
        <v>753</v>
      </c>
      <c r="BD596" t="s">
        <v>753</v>
      </c>
    </row>
    <row r="597" spans="1:56" x14ac:dyDescent="0.25">
      <c r="A597" t="s">
        <v>679</v>
      </c>
      <c r="B597">
        <v>3000</v>
      </c>
      <c r="C597">
        <v>2</v>
      </c>
      <c r="D597" t="s">
        <v>1611</v>
      </c>
      <c r="E597">
        <v>376</v>
      </c>
      <c r="F597">
        <v>15.4</v>
      </c>
      <c r="G597">
        <v>9</v>
      </c>
      <c r="H597">
        <v>0.85</v>
      </c>
      <c r="I597">
        <v>1.5</v>
      </c>
      <c r="J597" t="s">
        <v>753</v>
      </c>
      <c r="K597" t="s">
        <v>787</v>
      </c>
      <c r="L597" t="s">
        <v>787</v>
      </c>
      <c r="M597" t="s">
        <v>738</v>
      </c>
      <c r="N597" t="s">
        <v>787</v>
      </c>
      <c r="O597" t="s">
        <v>2352</v>
      </c>
      <c r="P597" t="s">
        <v>753</v>
      </c>
      <c r="Q597">
        <v>0</v>
      </c>
      <c r="R597" t="s">
        <v>753</v>
      </c>
      <c r="S597">
        <v>0</v>
      </c>
      <c r="T597" t="s">
        <v>753</v>
      </c>
      <c r="U597">
        <v>0</v>
      </c>
      <c r="V597" t="s">
        <v>753</v>
      </c>
      <c r="W597" t="s">
        <v>787</v>
      </c>
      <c r="X597">
        <v>0</v>
      </c>
      <c r="Y597" t="s">
        <v>753</v>
      </c>
      <c r="Z597">
        <v>0</v>
      </c>
      <c r="AA597" t="s">
        <v>753</v>
      </c>
      <c r="AB597">
        <v>0</v>
      </c>
      <c r="AC597">
        <v>5.1069000000000004</v>
      </c>
      <c r="AD597">
        <v>54.694099999999999</v>
      </c>
      <c r="AE597" t="s">
        <v>1477</v>
      </c>
      <c r="AF597">
        <v>0</v>
      </c>
      <c r="AG597">
        <v>173</v>
      </c>
      <c r="AH597">
        <v>152</v>
      </c>
      <c r="AI597">
        <v>83</v>
      </c>
      <c r="AJ597" t="s">
        <v>1961</v>
      </c>
      <c r="AK597">
        <v>6500073</v>
      </c>
      <c r="AL597">
        <v>65000284</v>
      </c>
      <c r="AM597">
        <v>65000283</v>
      </c>
      <c r="AN597">
        <v>676198</v>
      </c>
      <c r="AO597">
        <v>6061282</v>
      </c>
      <c r="AP597">
        <v>99</v>
      </c>
      <c r="AQ597">
        <v>99</v>
      </c>
      <c r="AR597" t="s">
        <v>758</v>
      </c>
      <c r="AS597" t="s">
        <v>762</v>
      </c>
      <c r="AT597">
        <v>5.3832000000000004</v>
      </c>
      <c r="AU597" t="s">
        <v>763</v>
      </c>
      <c r="AV597">
        <v>2.0118</v>
      </c>
      <c r="AW597" t="s">
        <v>763</v>
      </c>
      <c r="AX597">
        <v>140.0532</v>
      </c>
      <c r="AY597" t="s">
        <v>753</v>
      </c>
      <c r="AZ597">
        <v>0</v>
      </c>
      <c r="BA597" t="s">
        <v>753</v>
      </c>
      <c r="BB597" t="s">
        <v>753</v>
      </c>
      <c r="BC597" t="s">
        <v>753</v>
      </c>
      <c r="BD597" t="s">
        <v>753</v>
      </c>
    </row>
    <row r="598" spans="1:56" x14ac:dyDescent="0.25">
      <c r="A598" t="s">
        <v>778</v>
      </c>
      <c r="B598">
        <v>17</v>
      </c>
      <c r="C598">
        <v>1</v>
      </c>
      <c r="D598" t="s">
        <v>752</v>
      </c>
      <c r="E598">
        <v>813</v>
      </c>
      <c r="F598">
        <v>4.5</v>
      </c>
      <c r="G598">
        <v>13</v>
      </c>
      <c r="H598">
        <v>0.45</v>
      </c>
      <c r="I598">
        <v>0.9</v>
      </c>
      <c r="J598" t="s">
        <v>753</v>
      </c>
      <c r="K598" t="s">
        <v>1477</v>
      </c>
      <c r="L598" t="s">
        <v>1477</v>
      </c>
      <c r="M598">
        <v>0</v>
      </c>
      <c r="N598">
        <v>0</v>
      </c>
      <c r="O598" t="s">
        <v>2352</v>
      </c>
      <c r="P598" t="s">
        <v>753</v>
      </c>
      <c r="Q598">
        <v>0</v>
      </c>
      <c r="R598" t="s">
        <v>753</v>
      </c>
      <c r="S598">
        <v>0</v>
      </c>
      <c r="T598" t="s">
        <v>753</v>
      </c>
      <c r="U598">
        <v>0</v>
      </c>
      <c r="V598" t="s">
        <v>753</v>
      </c>
      <c r="W598">
        <v>0</v>
      </c>
      <c r="X598">
        <v>0</v>
      </c>
      <c r="Y598" t="s">
        <v>753</v>
      </c>
      <c r="Z598">
        <v>0</v>
      </c>
      <c r="AA598" t="s">
        <v>753</v>
      </c>
      <c r="AB598">
        <v>0</v>
      </c>
      <c r="AC598">
        <v>1.9793000000000001</v>
      </c>
      <c r="AD598">
        <v>94.147800000000004</v>
      </c>
      <c r="AE598" t="s">
        <v>1477</v>
      </c>
      <c r="AF598">
        <v>0</v>
      </c>
      <c r="AG598">
        <v>2</v>
      </c>
      <c r="AH598">
        <v>2</v>
      </c>
      <c r="AI598">
        <v>5</v>
      </c>
      <c r="AJ598" t="s">
        <v>779</v>
      </c>
      <c r="AK598">
        <v>200001</v>
      </c>
      <c r="AL598">
        <v>1000129</v>
      </c>
      <c r="AM598">
        <v>1000128</v>
      </c>
      <c r="AN598">
        <v>580432</v>
      </c>
      <c r="AO598">
        <v>6387441</v>
      </c>
      <c r="AP598">
        <v>580451</v>
      </c>
      <c r="AQ598">
        <v>6387394</v>
      </c>
      <c r="AR598" t="s">
        <v>758</v>
      </c>
      <c r="AS598">
        <v>0</v>
      </c>
      <c r="AT598" t="s">
        <v>1477</v>
      </c>
      <c r="AU598">
        <v>0</v>
      </c>
      <c r="AV598" t="s">
        <v>1477</v>
      </c>
      <c r="AW598">
        <v>0</v>
      </c>
      <c r="AX598" t="s">
        <v>1477</v>
      </c>
      <c r="AY598">
        <v>0</v>
      </c>
      <c r="AZ598">
        <v>0</v>
      </c>
      <c r="BA598" t="s">
        <v>753</v>
      </c>
      <c r="BB598" t="s">
        <v>753</v>
      </c>
      <c r="BC598" t="s">
        <v>753</v>
      </c>
      <c r="BD598" t="s">
        <v>753</v>
      </c>
    </row>
    <row r="599" spans="1:56" x14ac:dyDescent="0.25">
      <c r="A599" t="s">
        <v>780</v>
      </c>
      <c r="B599">
        <v>18</v>
      </c>
      <c r="C599">
        <v>1</v>
      </c>
      <c r="D599" t="s">
        <v>752</v>
      </c>
      <c r="E599">
        <v>813</v>
      </c>
      <c r="F599">
        <v>6.1</v>
      </c>
      <c r="G599">
        <v>5</v>
      </c>
      <c r="H599">
        <v>0.28000000000000003</v>
      </c>
      <c r="I599">
        <v>0.56000000000000005</v>
      </c>
      <c r="J599" t="s">
        <v>753</v>
      </c>
      <c r="K599" t="s">
        <v>762</v>
      </c>
      <c r="L599" t="s">
        <v>762</v>
      </c>
      <c r="M599" t="s">
        <v>738</v>
      </c>
      <c r="N599" t="s">
        <v>762</v>
      </c>
      <c r="O599" t="s">
        <v>2352</v>
      </c>
      <c r="P599" t="s">
        <v>753</v>
      </c>
      <c r="Q599" t="s">
        <v>753</v>
      </c>
      <c r="R599" t="s">
        <v>753</v>
      </c>
      <c r="S599" t="s">
        <v>753</v>
      </c>
      <c r="T599" t="s">
        <v>753</v>
      </c>
      <c r="U599">
        <v>0</v>
      </c>
      <c r="V599" t="s">
        <v>753</v>
      </c>
      <c r="W599" t="s">
        <v>762</v>
      </c>
      <c r="X599">
        <v>0</v>
      </c>
      <c r="Y599" t="s">
        <v>753</v>
      </c>
      <c r="Z599">
        <v>0</v>
      </c>
      <c r="AA599" t="s">
        <v>753</v>
      </c>
      <c r="AB599">
        <v>0</v>
      </c>
      <c r="AC599">
        <v>0.13374999999999998</v>
      </c>
      <c r="AD599">
        <v>63.493399999999994</v>
      </c>
      <c r="AE599">
        <v>0</v>
      </c>
      <c r="AF599">
        <v>3110</v>
      </c>
      <c r="AG599">
        <v>2</v>
      </c>
      <c r="AH599">
        <v>2</v>
      </c>
      <c r="AI599">
        <v>5</v>
      </c>
      <c r="AJ599" t="s">
        <v>781</v>
      </c>
      <c r="AK599">
        <v>200221</v>
      </c>
      <c r="AL599">
        <v>2000184</v>
      </c>
      <c r="AM599">
        <v>2000004</v>
      </c>
      <c r="AN599">
        <v>582918</v>
      </c>
      <c r="AO599">
        <v>6389492</v>
      </c>
      <c r="AP599">
        <v>582977</v>
      </c>
      <c r="AQ599">
        <v>6389529</v>
      </c>
      <c r="AR599" t="s">
        <v>758</v>
      </c>
      <c r="AS599">
        <v>0</v>
      </c>
      <c r="AT599">
        <v>1.4809000000000001</v>
      </c>
      <c r="AU599" t="s">
        <v>763</v>
      </c>
      <c r="AV599">
        <v>6.3799999999999996E-2</v>
      </c>
      <c r="AW599" t="s">
        <v>763</v>
      </c>
      <c r="AX599">
        <v>101.20675</v>
      </c>
      <c r="AY599" t="s">
        <v>753</v>
      </c>
      <c r="AZ599">
        <v>0</v>
      </c>
      <c r="BA599" t="s">
        <v>753</v>
      </c>
      <c r="BB599" t="s">
        <v>753</v>
      </c>
      <c r="BC599" t="s">
        <v>753</v>
      </c>
      <c r="BD599" t="s">
        <v>753</v>
      </c>
    </row>
    <row r="600" spans="1:56" x14ac:dyDescent="0.25">
      <c r="A600" t="s">
        <v>782</v>
      </c>
      <c r="B600">
        <v>19</v>
      </c>
      <c r="C600">
        <v>1</v>
      </c>
      <c r="D600" t="s">
        <v>752</v>
      </c>
      <c r="E600">
        <v>813</v>
      </c>
      <c r="F600">
        <v>4.9000000000000004</v>
      </c>
      <c r="G600">
        <v>5</v>
      </c>
      <c r="H600">
        <v>0.27</v>
      </c>
      <c r="I600">
        <v>0.54</v>
      </c>
      <c r="J600" t="s">
        <v>753</v>
      </c>
      <c r="K600" t="s">
        <v>762</v>
      </c>
      <c r="L600" t="s">
        <v>762</v>
      </c>
      <c r="M600" t="s">
        <v>738</v>
      </c>
      <c r="N600" t="s">
        <v>762</v>
      </c>
      <c r="O600" t="s">
        <v>2352</v>
      </c>
      <c r="P600" t="s">
        <v>753</v>
      </c>
      <c r="Q600" t="s">
        <v>753</v>
      </c>
      <c r="R600" t="s">
        <v>753</v>
      </c>
      <c r="S600" t="s">
        <v>753</v>
      </c>
      <c r="T600" t="s">
        <v>753</v>
      </c>
      <c r="U600">
        <v>0</v>
      </c>
      <c r="V600" t="s">
        <v>753</v>
      </c>
      <c r="W600" t="s">
        <v>762</v>
      </c>
      <c r="X600">
        <v>0</v>
      </c>
      <c r="Y600" t="s">
        <v>753</v>
      </c>
      <c r="Z600">
        <v>0</v>
      </c>
      <c r="AA600" t="s">
        <v>753</v>
      </c>
      <c r="AB600">
        <v>0</v>
      </c>
      <c r="AC600">
        <v>1.7500000000000002E-2</v>
      </c>
      <c r="AD600">
        <v>104.8783</v>
      </c>
      <c r="AE600">
        <v>0</v>
      </c>
      <c r="AF600">
        <v>3160</v>
      </c>
      <c r="AG600">
        <v>2</v>
      </c>
      <c r="AH600">
        <v>2</v>
      </c>
      <c r="AI600">
        <v>5</v>
      </c>
      <c r="AJ600" t="s">
        <v>783</v>
      </c>
      <c r="AK600">
        <v>200002</v>
      </c>
      <c r="AL600">
        <v>2000185</v>
      </c>
      <c r="AM600">
        <v>2000003</v>
      </c>
      <c r="AN600">
        <v>583464</v>
      </c>
      <c r="AO600">
        <v>6389672</v>
      </c>
      <c r="AP600">
        <v>583464</v>
      </c>
      <c r="AQ600">
        <v>6389672</v>
      </c>
      <c r="AR600" t="s">
        <v>758</v>
      </c>
      <c r="AS600">
        <v>0</v>
      </c>
      <c r="AT600">
        <v>1.4171</v>
      </c>
      <c r="AU600" t="s">
        <v>763</v>
      </c>
      <c r="AV600">
        <v>6.7100000000000007E-2</v>
      </c>
      <c r="AW600" t="s">
        <v>763</v>
      </c>
      <c r="AX600">
        <v>97.6845</v>
      </c>
      <c r="AY600" t="s">
        <v>753</v>
      </c>
      <c r="AZ600">
        <v>0</v>
      </c>
      <c r="BA600" t="s">
        <v>753</v>
      </c>
      <c r="BB600" t="s">
        <v>753</v>
      </c>
      <c r="BC600" t="s">
        <v>753</v>
      </c>
      <c r="BD600" t="s">
        <v>753</v>
      </c>
    </row>
    <row r="601" spans="1:56" x14ac:dyDescent="0.25">
      <c r="A601" t="s">
        <v>1981</v>
      </c>
      <c r="B601">
        <v>4101</v>
      </c>
      <c r="C601">
        <v>4</v>
      </c>
      <c r="D601" t="s">
        <v>1692</v>
      </c>
      <c r="E601">
        <v>580</v>
      </c>
      <c r="F601">
        <v>12.4</v>
      </c>
      <c r="G601">
        <v>17</v>
      </c>
      <c r="H601" t="s">
        <v>1477</v>
      </c>
      <c r="I601" t="s">
        <v>1477</v>
      </c>
      <c r="J601" t="s">
        <v>753</v>
      </c>
      <c r="K601" t="s">
        <v>1477</v>
      </c>
      <c r="L601" t="s">
        <v>1477</v>
      </c>
      <c r="M601">
        <v>0</v>
      </c>
      <c r="N601">
        <v>0</v>
      </c>
      <c r="O601" t="s">
        <v>2352</v>
      </c>
      <c r="P601" t="s">
        <v>753</v>
      </c>
      <c r="Q601">
        <v>0</v>
      </c>
      <c r="R601" t="s">
        <v>753</v>
      </c>
      <c r="S601">
        <v>0</v>
      </c>
      <c r="T601" t="s">
        <v>753</v>
      </c>
      <c r="U601">
        <v>0</v>
      </c>
      <c r="V601" t="s">
        <v>753</v>
      </c>
      <c r="W601">
        <v>0</v>
      </c>
      <c r="X601">
        <v>0</v>
      </c>
      <c r="Y601" t="s">
        <v>753</v>
      </c>
      <c r="Z601">
        <v>0</v>
      </c>
      <c r="AA601" t="s">
        <v>753</v>
      </c>
      <c r="AB601">
        <v>0</v>
      </c>
      <c r="AC601" t="s">
        <v>1477</v>
      </c>
      <c r="AD601" t="s">
        <v>1477</v>
      </c>
      <c r="AE601" t="s">
        <v>1477</v>
      </c>
      <c r="AF601">
        <v>0</v>
      </c>
      <c r="AG601">
        <v>0</v>
      </c>
      <c r="AH601">
        <v>0</v>
      </c>
      <c r="AI601">
        <v>0</v>
      </c>
      <c r="AJ601" t="s">
        <v>1138</v>
      </c>
      <c r="AK601" t="s">
        <v>1138</v>
      </c>
      <c r="AL601" t="s">
        <v>1138</v>
      </c>
      <c r="AM601">
        <v>42000898</v>
      </c>
      <c r="AN601">
        <v>99</v>
      </c>
      <c r="AO601">
        <v>99</v>
      </c>
      <c r="AP601">
        <v>99</v>
      </c>
      <c r="AQ601">
        <v>99</v>
      </c>
      <c r="AR601" t="s">
        <v>1744</v>
      </c>
      <c r="AS601">
        <v>0</v>
      </c>
      <c r="AT601" t="s">
        <v>1477</v>
      </c>
      <c r="AU601">
        <v>0</v>
      </c>
      <c r="AV601" t="s">
        <v>1477</v>
      </c>
      <c r="AW601">
        <v>0</v>
      </c>
      <c r="AX601" t="s">
        <v>1477</v>
      </c>
      <c r="AY601">
        <v>0</v>
      </c>
      <c r="AZ601">
        <v>0</v>
      </c>
      <c r="BA601" t="s">
        <v>753</v>
      </c>
      <c r="BB601" t="s">
        <v>753</v>
      </c>
      <c r="BC601" t="s">
        <v>753</v>
      </c>
      <c r="BD601" t="s">
        <v>753</v>
      </c>
    </row>
    <row r="602" spans="1:56" x14ac:dyDescent="0.25">
      <c r="A602" t="s">
        <v>1982</v>
      </c>
      <c r="B602">
        <v>4102</v>
      </c>
      <c r="C602">
        <v>4</v>
      </c>
      <c r="D602" t="s">
        <v>1692</v>
      </c>
      <c r="E602">
        <v>580</v>
      </c>
      <c r="F602">
        <v>5.7</v>
      </c>
      <c r="G602">
        <v>17</v>
      </c>
      <c r="H602" t="s">
        <v>1477</v>
      </c>
      <c r="I602" t="s">
        <v>1477</v>
      </c>
      <c r="J602" t="s">
        <v>753</v>
      </c>
      <c r="K602" t="s">
        <v>1477</v>
      </c>
      <c r="L602" t="s">
        <v>1477</v>
      </c>
      <c r="M602">
        <v>0</v>
      </c>
      <c r="N602">
        <v>0</v>
      </c>
      <c r="O602" t="s">
        <v>2352</v>
      </c>
      <c r="P602" t="s">
        <v>753</v>
      </c>
      <c r="Q602">
        <v>0</v>
      </c>
      <c r="R602" t="s">
        <v>753</v>
      </c>
      <c r="S602">
        <v>0</v>
      </c>
      <c r="T602" t="s">
        <v>753</v>
      </c>
      <c r="U602">
        <v>0</v>
      </c>
      <c r="V602" t="s">
        <v>753</v>
      </c>
      <c r="W602">
        <v>0</v>
      </c>
      <c r="X602">
        <v>0</v>
      </c>
      <c r="Y602" t="s">
        <v>753</v>
      </c>
      <c r="Z602">
        <v>0</v>
      </c>
      <c r="AA602" t="s">
        <v>753</v>
      </c>
      <c r="AB602">
        <v>0</v>
      </c>
      <c r="AC602" t="s">
        <v>1477</v>
      </c>
      <c r="AD602" t="s">
        <v>1477</v>
      </c>
      <c r="AE602" t="s">
        <v>1477</v>
      </c>
      <c r="AF602">
        <v>0</v>
      </c>
      <c r="AG602">
        <v>0</v>
      </c>
      <c r="AH602">
        <v>0</v>
      </c>
      <c r="AI602">
        <v>0</v>
      </c>
      <c r="AJ602" t="s">
        <v>1138</v>
      </c>
      <c r="AK602" t="s">
        <v>1138</v>
      </c>
      <c r="AL602" t="s">
        <v>1138</v>
      </c>
      <c r="AM602">
        <v>42000899</v>
      </c>
      <c r="AN602">
        <v>99</v>
      </c>
      <c r="AO602">
        <v>99</v>
      </c>
      <c r="AP602">
        <v>99</v>
      </c>
      <c r="AQ602">
        <v>99</v>
      </c>
      <c r="AR602" t="s">
        <v>1744</v>
      </c>
      <c r="AS602">
        <v>0</v>
      </c>
      <c r="AT602" t="s">
        <v>1477</v>
      </c>
      <c r="AU602">
        <v>0</v>
      </c>
      <c r="AV602" t="s">
        <v>1477</v>
      </c>
      <c r="AW602">
        <v>0</v>
      </c>
      <c r="AX602" t="s">
        <v>1477</v>
      </c>
      <c r="AY602">
        <v>0</v>
      </c>
      <c r="AZ602">
        <v>0</v>
      </c>
      <c r="BA602" t="s">
        <v>753</v>
      </c>
      <c r="BB602" t="s">
        <v>753</v>
      </c>
      <c r="BC602" t="s">
        <v>753</v>
      </c>
      <c r="BD602" t="s">
        <v>753</v>
      </c>
    </row>
    <row r="603" spans="1:56" x14ac:dyDescent="0.25">
      <c r="A603" t="s">
        <v>467</v>
      </c>
      <c r="B603">
        <v>972</v>
      </c>
      <c r="C603">
        <v>4</v>
      </c>
      <c r="D603" t="s">
        <v>1692</v>
      </c>
      <c r="E603">
        <v>580</v>
      </c>
      <c r="F603">
        <v>8.1999999999999993</v>
      </c>
      <c r="G603">
        <v>14</v>
      </c>
      <c r="H603">
        <v>3.88</v>
      </c>
      <c r="I603">
        <v>9.3000000000000007</v>
      </c>
      <c r="J603" t="s">
        <v>753</v>
      </c>
      <c r="K603" t="s">
        <v>762</v>
      </c>
      <c r="L603" t="s">
        <v>762</v>
      </c>
      <c r="M603" t="s">
        <v>738</v>
      </c>
      <c r="N603" t="s">
        <v>762</v>
      </c>
      <c r="O603" t="s">
        <v>2352</v>
      </c>
      <c r="P603" t="s">
        <v>753</v>
      </c>
      <c r="Q603">
        <v>0</v>
      </c>
      <c r="R603" t="s">
        <v>753</v>
      </c>
      <c r="S603">
        <v>0</v>
      </c>
      <c r="T603" t="s">
        <v>753</v>
      </c>
      <c r="U603">
        <v>0</v>
      </c>
      <c r="V603" t="s">
        <v>753</v>
      </c>
      <c r="W603" t="s">
        <v>762</v>
      </c>
      <c r="X603">
        <v>0</v>
      </c>
      <c r="Y603" t="s">
        <v>753</v>
      </c>
      <c r="Z603">
        <v>0</v>
      </c>
      <c r="AA603" t="s">
        <v>753</v>
      </c>
      <c r="AB603">
        <v>0</v>
      </c>
      <c r="AC603">
        <v>3.3773</v>
      </c>
      <c r="AD603">
        <v>79.927599999999998</v>
      </c>
      <c r="AE603" t="s">
        <v>1477</v>
      </c>
      <c r="AF603">
        <v>3160</v>
      </c>
      <c r="AG603">
        <v>0</v>
      </c>
      <c r="AH603">
        <v>0</v>
      </c>
      <c r="AI603">
        <v>0</v>
      </c>
      <c r="AJ603" t="s">
        <v>1709</v>
      </c>
      <c r="AK603">
        <v>4200085</v>
      </c>
      <c r="AL603">
        <v>42000134</v>
      </c>
      <c r="AM603">
        <v>42000133</v>
      </c>
      <c r="AN603">
        <v>523625</v>
      </c>
      <c r="AO603">
        <v>6104547</v>
      </c>
      <c r="AP603">
        <v>523625</v>
      </c>
      <c r="AQ603">
        <v>6104547</v>
      </c>
      <c r="AR603" t="s">
        <v>758</v>
      </c>
      <c r="AS603" t="s">
        <v>762</v>
      </c>
      <c r="AT603">
        <v>1.8016000000000001</v>
      </c>
      <c r="AU603" t="s">
        <v>763</v>
      </c>
      <c r="AV603">
        <v>5.8400000000000001E-2</v>
      </c>
      <c r="AW603" t="s">
        <v>755</v>
      </c>
      <c r="AX603">
        <v>82.207700000000003</v>
      </c>
      <c r="AY603" t="s">
        <v>753</v>
      </c>
      <c r="AZ603">
        <v>0</v>
      </c>
      <c r="BA603" t="s">
        <v>753</v>
      </c>
      <c r="BB603" t="s">
        <v>753</v>
      </c>
      <c r="BC603" t="s">
        <v>753</v>
      </c>
      <c r="BD603" t="s">
        <v>753</v>
      </c>
    </row>
    <row r="604" spans="1:56" x14ac:dyDescent="0.25">
      <c r="A604" t="s">
        <v>1710</v>
      </c>
      <c r="B604">
        <v>973</v>
      </c>
      <c r="C604">
        <v>4</v>
      </c>
      <c r="D604" t="s">
        <v>1692</v>
      </c>
      <c r="E604">
        <v>580</v>
      </c>
      <c r="F604">
        <v>5.4</v>
      </c>
      <c r="G604">
        <v>17</v>
      </c>
      <c r="H604" t="s">
        <v>1477</v>
      </c>
      <c r="I604" t="s">
        <v>1477</v>
      </c>
      <c r="J604" t="s">
        <v>753</v>
      </c>
      <c r="K604" t="s">
        <v>1477</v>
      </c>
      <c r="L604" t="s">
        <v>1477</v>
      </c>
      <c r="M604">
        <v>0</v>
      </c>
      <c r="N604">
        <v>0</v>
      </c>
      <c r="O604" t="s">
        <v>2352</v>
      </c>
      <c r="P604" t="s">
        <v>753</v>
      </c>
      <c r="Q604">
        <v>0</v>
      </c>
      <c r="R604" t="s">
        <v>753</v>
      </c>
      <c r="S604">
        <v>0</v>
      </c>
      <c r="T604" t="s">
        <v>753</v>
      </c>
      <c r="U604">
        <v>0</v>
      </c>
      <c r="V604" t="s">
        <v>753</v>
      </c>
      <c r="W604">
        <v>0</v>
      </c>
      <c r="X604">
        <v>0</v>
      </c>
      <c r="Y604" t="s">
        <v>753</v>
      </c>
      <c r="Z604">
        <v>0</v>
      </c>
      <c r="AA604" t="s">
        <v>753</v>
      </c>
      <c r="AB604">
        <v>0</v>
      </c>
      <c r="AC604" t="s">
        <v>1477</v>
      </c>
      <c r="AD604" t="s">
        <v>1477</v>
      </c>
      <c r="AE604" t="s">
        <v>1477</v>
      </c>
      <c r="AF604">
        <v>0</v>
      </c>
      <c r="AG604">
        <v>0</v>
      </c>
      <c r="AH604">
        <v>0</v>
      </c>
      <c r="AI604">
        <v>0</v>
      </c>
      <c r="AJ604" t="s">
        <v>1711</v>
      </c>
      <c r="AL604" t="s">
        <v>1138</v>
      </c>
      <c r="AM604" t="s">
        <v>1138</v>
      </c>
      <c r="AN604">
        <v>99</v>
      </c>
      <c r="AO604">
        <v>99</v>
      </c>
      <c r="AP604">
        <v>99</v>
      </c>
      <c r="AQ604">
        <v>99</v>
      </c>
      <c r="AR604" t="s">
        <v>758</v>
      </c>
      <c r="AS604">
        <v>0</v>
      </c>
      <c r="AT604" t="s">
        <v>1477</v>
      </c>
      <c r="AU604">
        <v>0</v>
      </c>
      <c r="AV604" t="s">
        <v>1477</v>
      </c>
      <c r="AW604">
        <v>0</v>
      </c>
      <c r="AX604" t="s">
        <v>1477</v>
      </c>
      <c r="AY604">
        <v>0</v>
      </c>
      <c r="AZ604">
        <v>0</v>
      </c>
      <c r="BA604" t="s">
        <v>753</v>
      </c>
      <c r="BB604" t="s">
        <v>753</v>
      </c>
      <c r="BC604" t="s">
        <v>753</v>
      </c>
      <c r="BD604" t="s">
        <v>753</v>
      </c>
    </row>
    <row r="605" spans="1:56" x14ac:dyDescent="0.25">
      <c r="A605" t="s">
        <v>1712</v>
      </c>
      <c r="B605">
        <v>978</v>
      </c>
      <c r="C605">
        <v>4</v>
      </c>
      <c r="D605" t="s">
        <v>1692</v>
      </c>
      <c r="E605">
        <v>580</v>
      </c>
      <c r="F605">
        <v>5.6</v>
      </c>
      <c r="G605">
        <v>10</v>
      </c>
      <c r="H605">
        <v>6.25</v>
      </c>
      <c r="I605">
        <v>12.5</v>
      </c>
      <c r="J605" t="s">
        <v>753</v>
      </c>
      <c r="K605" t="s">
        <v>753</v>
      </c>
      <c r="L605" t="s">
        <v>753</v>
      </c>
      <c r="M605" t="s">
        <v>754</v>
      </c>
      <c r="N605" t="s">
        <v>755</v>
      </c>
      <c r="O605" t="s">
        <v>2352</v>
      </c>
      <c r="P605" t="s">
        <v>753</v>
      </c>
      <c r="Q605" t="s">
        <v>753</v>
      </c>
      <c r="R605" t="s">
        <v>753</v>
      </c>
      <c r="S605" t="s">
        <v>753</v>
      </c>
      <c r="T605" t="s">
        <v>753</v>
      </c>
      <c r="U605">
        <v>0</v>
      </c>
      <c r="V605" t="s">
        <v>753</v>
      </c>
      <c r="W605" t="s">
        <v>755</v>
      </c>
      <c r="X605">
        <v>0</v>
      </c>
      <c r="Y605" t="s">
        <v>753</v>
      </c>
      <c r="Z605">
        <v>0</v>
      </c>
      <c r="AA605" t="s">
        <v>753</v>
      </c>
      <c r="AB605">
        <v>0</v>
      </c>
      <c r="AC605">
        <v>2.6749999999999998</v>
      </c>
      <c r="AD605">
        <v>7.0586000000000002</v>
      </c>
      <c r="AE605" t="s">
        <v>1477</v>
      </c>
      <c r="AF605">
        <v>3140</v>
      </c>
      <c r="AG605">
        <v>0</v>
      </c>
      <c r="AH605">
        <v>0</v>
      </c>
      <c r="AI605">
        <v>0</v>
      </c>
      <c r="AJ605" t="s">
        <v>1713</v>
      </c>
      <c r="AK605">
        <v>4200228</v>
      </c>
      <c r="AL605">
        <v>42001015</v>
      </c>
      <c r="AM605">
        <v>42001014</v>
      </c>
      <c r="AN605">
        <v>517923</v>
      </c>
      <c r="AO605">
        <v>6104339</v>
      </c>
      <c r="AP605">
        <v>517923</v>
      </c>
      <c r="AQ605">
        <v>6104339</v>
      </c>
      <c r="AR605" t="s">
        <v>758</v>
      </c>
      <c r="AS605" t="s">
        <v>755</v>
      </c>
      <c r="AT605" t="s">
        <v>1477</v>
      </c>
      <c r="AU605">
        <v>0</v>
      </c>
      <c r="AV605" t="s">
        <v>1477</v>
      </c>
      <c r="AW605">
        <v>0</v>
      </c>
      <c r="AX605">
        <v>104.5444</v>
      </c>
      <c r="AY605" t="s">
        <v>753</v>
      </c>
      <c r="AZ605">
        <v>0</v>
      </c>
      <c r="BA605" t="s">
        <v>753</v>
      </c>
      <c r="BB605" t="s">
        <v>753</v>
      </c>
      <c r="BC605" t="s">
        <v>753</v>
      </c>
      <c r="BD605" t="s">
        <v>753</v>
      </c>
    </row>
    <row r="606" spans="1:56" x14ac:dyDescent="0.25">
      <c r="A606" t="s">
        <v>1714</v>
      </c>
      <c r="B606">
        <v>981</v>
      </c>
      <c r="C606">
        <v>4</v>
      </c>
      <c r="D606" t="s">
        <v>1692</v>
      </c>
      <c r="E606">
        <v>580</v>
      </c>
      <c r="F606">
        <v>5.6</v>
      </c>
      <c r="G606">
        <v>10</v>
      </c>
      <c r="H606">
        <v>5.93</v>
      </c>
      <c r="I606">
        <v>11.5</v>
      </c>
      <c r="J606" t="s">
        <v>753</v>
      </c>
      <c r="K606" t="s">
        <v>762</v>
      </c>
      <c r="L606" t="s">
        <v>762</v>
      </c>
      <c r="M606" t="s">
        <v>738</v>
      </c>
      <c r="N606" t="s">
        <v>755</v>
      </c>
      <c r="O606" t="s">
        <v>2352</v>
      </c>
      <c r="P606" t="s">
        <v>753</v>
      </c>
      <c r="Q606" t="s">
        <v>762</v>
      </c>
      <c r="R606" t="s">
        <v>753</v>
      </c>
      <c r="S606" t="s">
        <v>762</v>
      </c>
      <c r="T606" t="s">
        <v>753</v>
      </c>
      <c r="U606">
        <v>0</v>
      </c>
      <c r="V606" t="s">
        <v>753</v>
      </c>
      <c r="W606" t="s">
        <v>755</v>
      </c>
      <c r="X606">
        <v>0</v>
      </c>
      <c r="Y606" t="s">
        <v>753</v>
      </c>
      <c r="Z606">
        <v>0</v>
      </c>
      <c r="AA606" t="s">
        <v>753</v>
      </c>
      <c r="AB606">
        <v>0</v>
      </c>
      <c r="AC606">
        <v>3.1055999999999999</v>
      </c>
      <c r="AD606">
        <v>9.5668000000000006</v>
      </c>
      <c r="AE606" t="s">
        <v>1477</v>
      </c>
      <c r="AF606">
        <v>3140</v>
      </c>
      <c r="AG606">
        <v>0</v>
      </c>
      <c r="AH606">
        <v>0</v>
      </c>
      <c r="AI606">
        <v>0</v>
      </c>
      <c r="AJ606" t="s">
        <v>1715</v>
      </c>
      <c r="AK606">
        <v>4200234</v>
      </c>
      <c r="AL606">
        <v>42001055</v>
      </c>
      <c r="AM606">
        <v>42001054</v>
      </c>
      <c r="AN606">
        <v>517585</v>
      </c>
      <c r="AO606">
        <v>6091394</v>
      </c>
      <c r="AP606">
        <v>517585</v>
      </c>
      <c r="AQ606">
        <v>6091394</v>
      </c>
      <c r="AR606" t="s">
        <v>758</v>
      </c>
      <c r="AS606" t="s">
        <v>755</v>
      </c>
      <c r="AT606">
        <v>0.6018</v>
      </c>
      <c r="AU606" t="s">
        <v>753</v>
      </c>
      <c r="AV606">
        <v>7.7999999999999996E-3</v>
      </c>
      <c r="AW606" t="s">
        <v>755</v>
      </c>
      <c r="AX606">
        <v>101.0194</v>
      </c>
      <c r="AY606" t="s">
        <v>753</v>
      </c>
      <c r="AZ606">
        <v>0</v>
      </c>
      <c r="BA606" t="s">
        <v>753</v>
      </c>
      <c r="BB606" t="s">
        <v>753</v>
      </c>
      <c r="BC606" t="s">
        <v>753</v>
      </c>
      <c r="BD606" t="s">
        <v>753</v>
      </c>
    </row>
    <row r="607" spans="1:56" x14ac:dyDescent="0.25">
      <c r="A607" t="s">
        <v>1716</v>
      </c>
      <c r="B607">
        <v>982</v>
      </c>
      <c r="C607">
        <v>4</v>
      </c>
      <c r="D607" t="s">
        <v>1692</v>
      </c>
      <c r="E607">
        <v>580</v>
      </c>
      <c r="F607">
        <v>5.7</v>
      </c>
      <c r="G607">
        <v>10</v>
      </c>
      <c r="H607">
        <v>6.88</v>
      </c>
      <c r="I607">
        <v>12.5</v>
      </c>
      <c r="J607" t="s">
        <v>753</v>
      </c>
      <c r="K607" t="s">
        <v>753</v>
      </c>
      <c r="L607" t="s">
        <v>753</v>
      </c>
      <c r="M607" t="s">
        <v>754</v>
      </c>
      <c r="N607" t="s">
        <v>755</v>
      </c>
      <c r="O607" t="s">
        <v>2352</v>
      </c>
      <c r="P607" t="s">
        <v>753</v>
      </c>
      <c r="Q607" t="s">
        <v>753</v>
      </c>
      <c r="R607" t="s">
        <v>753</v>
      </c>
      <c r="S607" t="s">
        <v>753</v>
      </c>
      <c r="T607" t="s">
        <v>753</v>
      </c>
      <c r="U607">
        <v>0</v>
      </c>
      <c r="V607" t="s">
        <v>753</v>
      </c>
      <c r="W607" t="s">
        <v>755</v>
      </c>
      <c r="X607">
        <v>0</v>
      </c>
      <c r="Y607" t="s">
        <v>753</v>
      </c>
      <c r="Z607">
        <v>0</v>
      </c>
      <c r="AA607" t="s">
        <v>753</v>
      </c>
      <c r="AB607">
        <v>0</v>
      </c>
      <c r="AC607">
        <v>3.3329</v>
      </c>
      <c r="AD607">
        <v>6.7441000000000004</v>
      </c>
      <c r="AE607" t="s">
        <v>1477</v>
      </c>
      <c r="AF607">
        <v>3100</v>
      </c>
      <c r="AG607">
        <v>0</v>
      </c>
      <c r="AH607">
        <v>0</v>
      </c>
      <c r="AI607">
        <v>0</v>
      </c>
      <c r="AJ607" t="s">
        <v>1717</v>
      </c>
      <c r="AK607">
        <v>4200229</v>
      </c>
      <c r="AL607">
        <v>42001017</v>
      </c>
      <c r="AM607">
        <v>42001016</v>
      </c>
      <c r="AN607">
        <v>518058</v>
      </c>
      <c r="AO607">
        <v>6091088</v>
      </c>
      <c r="AP607">
        <v>518058</v>
      </c>
      <c r="AQ607">
        <v>6091088</v>
      </c>
      <c r="AR607" t="s">
        <v>758</v>
      </c>
      <c r="AS607" t="s">
        <v>755</v>
      </c>
      <c r="AT607" t="s">
        <v>1477</v>
      </c>
      <c r="AU607">
        <v>0</v>
      </c>
      <c r="AV607" t="s">
        <v>1477</v>
      </c>
      <c r="AW607">
        <v>0</v>
      </c>
      <c r="AX607">
        <v>99.549499999999995</v>
      </c>
      <c r="AY607" t="s">
        <v>753</v>
      </c>
      <c r="AZ607">
        <v>0</v>
      </c>
      <c r="BA607" t="s">
        <v>753</v>
      </c>
      <c r="BB607" t="s">
        <v>753</v>
      </c>
      <c r="BC607" t="s">
        <v>753</v>
      </c>
      <c r="BD607" t="s">
        <v>753</v>
      </c>
    </row>
    <row r="608" spans="1:56" x14ac:dyDescent="0.25">
      <c r="A608" t="s">
        <v>2115</v>
      </c>
      <c r="B608">
        <v>11504</v>
      </c>
      <c r="C608">
        <v>1</v>
      </c>
      <c r="D608" t="s">
        <v>917</v>
      </c>
      <c r="E608">
        <v>482</v>
      </c>
      <c r="F608">
        <v>7.6</v>
      </c>
      <c r="G608">
        <v>15</v>
      </c>
      <c r="H608">
        <v>0.27</v>
      </c>
      <c r="I608">
        <v>0.7</v>
      </c>
      <c r="J608" t="s">
        <v>753</v>
      </c>
      <c r="K608" t="s">
        <v>753</v>
      </c>
      <c r="L608" t="s">
        <v>753</v>
      </c>
      <c r="M608" t="s">
        <v>754</v>
      </c>
      <c r="N608" t="s">
        <v>755</v>
      </c>
      <c r="O608" t="s">
        <v>2352</v>
      </c>
      <c r="P608" t="s">
        <v>753</v>
      </c>
      <c r="Q608">
        <v>0</v>
      </c>
      <c r="R608" t="s">
        <v>753</v>
      </c>
      <c r="S608">
        <v>0</v>
      </c>
      <c r="T608" t="s">
        <v>753</v>
      </c>
      <c r="U608">
        <v>0</v>
      </c>
      <c r="V608" t="s">
        <v>753</v>
      </c>
      <c r="W608" t="s">
        <v>755</v>
      </c>
      <c r="X608">
        <v>0</v>
      </c>
      <c r="Y608" t="s">
        <v>753</v>
      </c>
      <c r="Z608">
        <v>0</v>
      </c>
      <c r="AA608" t="s">
        <v>753</v>
      </c>
      <c r="AB608">
        <v>0</v>
      </c>
      <c r="AC608">
        <v>2.0838999999999999</v>
      </c>
      <c r="AD608">
        <v>77.200699999999998</v>
      </c>
      <c r="AE608">
        <v>1.6349</v>
      </c>
      <c r="AF608">
        <v>0</v>
      </c>
      <c r="AG608">
        <v>127</v>
      </c>
      <c r="AH608">
        <v>111</v>
      </c>
      <c r="AI608">
        <v>72</v>
      </c>
      <c r="AJ608" t="s">
        <v>2116</v>
      </c>
      <c r="AK608">
        <v>4700173</v>
      </c>
      <c r="AL608">
        <v>47000850</v>
      </c>
      <c r="AM608">
        <v>47000346</v>
      </c>
      <c r="AN608">
        <v>607070</v>
      </c>
      <c r="AO608">
        <v>6072700</v>
      </c>
      <c r="AP608">
        <v>99</v>
      </c>
      <c r="AQ608">
        <v>99</v>
      </c>
      <c r="AR608" t="s">
        <v>1744</v>
      </c>
      <c r="AS608" t="s">
        <v>753</v>
      </c>
      <c r="AT608">
        <v>2.4849000000000001</v>
      </c>
      <c r="AU608" t="s">
        <v>763</v>
      </c>
      <c r="AV608">
        <v>6.59E-2</v>
      </c>
      <c r="AW608" t="s">
        <v>753</v>
      </c>
      <c r="AX608">
        <v>105.4697</v>
      </c>
      <c r="AY608" t="s">
        <v>753</v>
      </c>
      <c r="AZ608">
        <v>0</v>
      </c>
      <c r="BA608" t="s">
        <v>753</v>
      </c>
      <c r="BB608" t="s">
        <v>753</v>
      </c>
      <c r="BC608" t="s">
        <v>753</v>
      </c>
      <c r="BD608" t="s">
        <v>753</v>
      </c>
    </row>
    <row r="609" spans="1:56" x14ac:dyDescent="0.25">
      <c r="A609" t="s">
        <v>312</v>
      </c>
      <c r="B609">
        <v>675</v>
      </c>
      <c r="C609">
        <v>2</v>
      </c>
      <c r="D609" t="s">
        <v>1467</v>
      </c>
      <c r="E609">
        <v>326</v>
      </c>
      <c r="F609">
        <v>1612.2</v>
      </c>
      <c r="G609">
        <v>11</v>
      </c>
      <c r="H609">
        <v>1.86</v>
      </c>
      <c r="I609">
        <v>5</v>
      </c>
      <c r="J609" t="s">
        <v>753</v>
      </c>
      <c r="K609" t="s">
        <v>787</v>
      </c>
      <c r="L609" t="s">
        <v>787</v>
      </c>
      <c r="M609" t="s">
        <v>738</v>
      </c>
      <c r="N609" t="s">
        <v>787</v>
      </c>
      <c r="O609" t="s">
        <v>2352</v>
      </c>
      <c r="P609" t="s">
        <v>753</v>
      </c>
      <c r="Q609">
        <v>0</v>
      </c>
      <c r="R609" t="s">
        <v>753</v>
      </c>
      <c r="S609">
        <v>0</v>
      </c>
      <c r="T609" t="s">
        <v>753</v>
      </c>
      <c r="U609">
        <v>0</v>
      </c>
      <c r="V609" t="s">
        <v>753</v>
      </c>
      <c r="W609" t="s">
        <v>787</v>
      </c>
      <c r="X609">
        <v>0</v>
      </c>
      <c r="Y609" t="s">
        <v>753</v>
      </c>
      <c r="Z609">
        <v>0</v>
      </c>
      <c r="AA609" t="s">
        <v>753</v>
      </c>
      <c r="AB609">
        <v>0</v>
      </c>
      <c r="AC609">
        <v>2.6349</v>
      </c>
      <c r="AD609">
        <v>17.200700000000001</v>
      </c>
      <c r="AE609">
        <v>5.7874999999999996</v>
      </c>
      <c r="AF609">
        <v>1150</v>
      </c>
      <c r="AG609">
        <v>154</v>
      </c>
      <c r="AH609">
        <v>135</v>
      </c>
      <c r="AI609">
        <v>99</v>
      </c>
      <c r="AJ609" t="s">
        <v>1487</v>
      </c>
      <c r="AK609">
        <v>5100045</v>
      </c>
      <c r="AL609">
        <v>51000206</v>
      </c>
      <c r="AM609">
        <v>51000062</v>
      </c>
      <c r="AN609">
        <v>638327</v>
      </c>
      <c r="AO609">
        <v>6177079</v>
      </c>
      <c r="AP609">
        <v>99</v>
      </c>
      <c r="AQ609">
        <v>99</v>
      </c>
      <c r="AR609" t="s">
        <v>758</v>
      </c>
      <c r="AS609" t="s">
        <v>762</v>
      </c>
      <c r="AT609">
        <v>6.2194000000000003</v>
      </c>
      <c r="AU609" t="s">
        <v>763</v>
      </c>
      <c r="AV609">
        <v>0.23599999999999999</v>
      </c>
      <c r="AW609" t="s">
        <v>763</v>
      </c>
      <c r="AX609">
        <v>111.31910000000001</v>
      </c>
      <c r="AY609" t="s">
        <v>753</v>
      </c>
      <c r="AZ609" t="s">
        <v>790</v>
      </c>
      <c r="BA609" t="s">
        <v>753</v>
      </c>
      <c r="BB609" t="s">
        <v>753</v>
      </c>
      <c r="BC609" t="s">
        <v>753</v>
      </c>
      <c r="BD609" t="s">
        <v>753</v>
      </c>
    </row>
    <row r="610" spans="1:56" x14ac:dyDescent="0.25">
      <c r="A610" t="s">
        <v>224</v>
      </c>
      <c r="B610">
        <v>510</v>
      </c>
      <c r="C610">
        <v>1</v>
      </c>
      <c r="D610" t="s">
        <v>975</v>
      </c>
      <c r="E610">
        <v>615</v>
      </c>
      <c r="F610">
        <v>289.2</v>
      </c>
      <c r="G610">
        <v>10</v>
      </c>
      <c r="H610">
        <v>4.03</v>
      </c>
      <c r="I610">
        <v>12.1</v>
      </c>
      <c r="J610" t="s">
        <v>753</v>
      </c>
      <c r="K610" t="s">
        <v>787</v>
      </c>
      <c r="L610" t="s">
        <v>787</v>
      </c>
      <c r="M610" t="s">
        <v>738</v>
      </c>
      <c r="N610" t="s">
        <v>762</v>
      </c>
      <c r="O610" t="s">
        <v>762</v>
      </c>
      <c r="P610" t="s">
        <v>753</v>
      </c>
      <c r="Q610" t="s">
        <v>760</v>
      </c>
      <c r="R610" t="s">
        <v>753</v>
      </c>
      <c r="S610" t="s">
        <v>762</v>
      </c>
      <c r="T610" t="s">
        <v>753</v>
      </c>
      <c r="U610" t="s">
        <v>762</v>
      </c>
      <c r="V610" t="s">
        <v>753</v>
      </c>
      <c r="W610" t="s">
        <v>762</v>
      </c>
      <c r="X610">
        <v>0</v>
      </c>
      <c r="Y610" t="s">
        <v>753</v>
      </c>
      <c r="Z610" t="s">
        <v>787</v>
      </c>
      <c r="AA610" t="s">
        <v>753</v>
      </c>
      <c r="AB610">
        <v>0</v>
      </c>
      <c r="AC610">
        <v>1.2290000000000001</v>
      </c>
      <c r="AD610">
        <v>14.477</v>
      </c>
      <c r="AE610">
        <v>0.1</v>
      </c>
      <c r="AF610">
        <v>3150</v>
      </c>
      <c r="AG610">
        <v>52</v>
      </c>
      <c r="AH610">
        <v>48</v>
      </c>
      <c r="AI610">
        <v>33</v>
      </c>
      <c r="AJ610" t="s">
        <v>1311</v>
      </c>
      <c r="AK610">
        <v>2100272</v>
      </c>
      <c r="AL610">
        <v>21001686</v>
      </c>
      <c r="AM610">
        <v>21000357</v>
      </c>
      <c r="AN610">
        <v>539846</v>
      </c>
      <c r="AO610">
        <v>6213393</v>
      </c>
      <c r="AP610">
        <v>539779</v>
      </c>
      <c r="AQ610">
        <v>6213643</v>
      </c>
      <c r="AR610" t="s">
        <v>758</v>
      </c>
      <c r="AS610" t="s">
        <v>753</v>
      </c>
      <c r="AT610">
        <v>0.46829999999999999</v>
      </c>
      <c r="AU610" t="s">
        <v>755</v>
      </c>
      <c r="AV610">
        <v>3.4250000000000003E-2</v>
      </c>
      <c r="AW610" t="s">
        <v>763</v>
      </c>
      <c r="AX610">
        <v>109.5992</v>
      </c>
      <c r="AY610" t="s">
        <v>753</v>
      </c>
      <c r="AZ610" t="s">
        <v>764</v>
      </c>
      <c r="BA610" t="s">
        <v>753</v>
      </c>
      <c r="BB610" t="s">
        <v>753</v>
      </c>
      <c r="BC610" t="s">
        <v>753</v>
      </c>
      <c r="BD610" t="s">
        <v>753</v>
      </c>
    </row>
    <row r="611" spans="1:56" x14ac:dyDescent="0.25">
      <c r="A611" t="s">
        <v>1718</v>
      </c>
      <c r="B611">
        <v>983</v>
      </c>
      <c r="C611">
        <v>4</v>
      </c>
      <c r="D611" t="s">
        <v>1692</v>
      </c>
      <c r="E611">
        <v>550</v>
      </c>
      <c r="F611">
        <v>187.3</v>
      </c>
      <c r="G611">
        <v>11</v>
      </c>
      <c r="H611">
        <v>0.3</v>
      </c>
      <c r="I611">
        <v>0.5</v>
      </c>
      <c r="J611" t="s">
        <v>1719</v>
      </c>
      <c r="K611" t="s">
        <v>1477</v>
      </c>
      <c r="L611" t="s">
        <v>1477</v>
      </c>
      <c r="M611" t="s">
        <v>738</v>
      </c>
      <c r="O611" t="s">
        <v>2352</v>
      </c>
      <c r="P611" t="s">
        <v>1719</v>
      </c>
      <c r="Q611">
        <v>0</v>
      </c>
      <c r="R611" t="s">
        <v>1719</v>
      </c>
      <c r="S611">
        <v>0</v>
      </c>
      <c r="T611" t="s">
        <v>1719</v>
      </c>
      <c r="U611">
        <v>0</v>
      </c>
      <c r="V611" t="s">
        <v>1719</v>
      </c>
      <c r="W611">
        <v>0</v>
      </c>
      <c r="X611">
        <v>0</v>
      </c>
      <c r="Y611" t="s">
        <v>1719</v>
      </c>
      <c r="Z611">
        <v>0</v>
      </c>
      <c r="AA611" t="s">
        <v>1719</v>
      </c>
      <c r="AB611">
        <v>0</v>
      </c>
      <c r="AC611">
        <v>3.448</v>
      </c>
      <c r="AD611">
        <v>23.9145</v>
      </c>
      <c r="AE611">
        <v>28.715499999999999</v>
      </c>
      <c r="AF611">
        <v>1150</v>
      </c>
      <c r="AG611">
        <v>89</v>
      </c>
      <c r="AH611">
        <v>78</v>
      </c>
      <c r="AI611">
        <v>60</v>
      </c>
      <c r="AJ611" t="s">
        <v>1720</v>
      </c>
      <c r="AK611">
        <v>4200052</v>
      </c>
      <c r="AL611">
        <v>42001067</v>
      </c>
      <c r="AM611">
        <v>42000069</v>
      </c>
      <c r="AN611">
        <v>477991</v>
      </c>
      <c r="AO611">
        <v>6088926</v>
      </c>
      <c r="AP611">
        <v>477991</v>
      </c>
      <c r="AQ611">
        <v>6088926</v>
      </c>
      <c r="AR611" t="s">
        <v>758</v>
      </c>
      <c r="AS611">
        <v>0</v>
      </c>
      <c r="AZ611">
        <v>0</v>
      </c>
      <c r="BA611" t="s">
        <v>1719</v>
      </c>
      <c r="BB611" t="s">
        <v>1719</v>
      </c>
      <c r="BC611" t="s">
        <v>1719</v>
      </c>
      <c r="BD611" t="s">
        <v>1719</v>
      </c>
    </row>
    <row r="612" spans="1:56" x14ac:dyDescent="0.25">
      <c r="A612" t="s">
        <v>48</v>
      </c>
      <c r="B612">
        <v>143</v>
      </c>
      <c r="C612">
        <v>1</v>
      </c>
      <c r="D612" t="s">
        <v>863</v>
      </c>
      <c r="E612">
        <v>540</v>
      </c>
      <c r="F612">
        <v>10.5</v>
      </c>
      <c r="G612">
        <v>9</v>
      </c>
      <c r="H612">
        <v>1.39</v>
      </c>
      <c r="I612">
        <v>3.5</v>
      </c>
      <c r="J612" t="s">
        <v>753</v>
      </c>
      <c r="K612" t="s">
        <v>787</v>
      </c>
      <c r="L612" t="s">
        <v>787</v>
      </c>
      <c r="M612" t="s">
        <v>738</v>
      </c>
      <c r="N612" t="s">
        <v>787</v>
      </c>
      <c r="O612" t="s">
        <v>2352</v>
      </c>
      <c r="P612" t="s">
        <v>753</v>
      </c>
      <c r="Q612" t="s">
        <v>762</v>
      </c>
      <c r="R612" t="s">
        <v>753</v>
      </c>
      <c r="S612" t="s">
        <v>762</v>
      </c>
      <c r="T612" t="s">
        <v>753</v>
      </c>
      <c r="U612">
        <v>0</v>
      </c>
      <c r="V612" t="s">
        <v>753</v>
      </c>
      <c r="W612" t="s">
        <v>787</v>
      </c>
      <c r="X612">
        <v>0</v>
      </c>
      <c r="Y612" t="s">
        <v>753</v>
      </c>
      <c r="Z612" t="s">
        <v>787</v>
      </c>
      <c r="AA612" t="s">
        <v>753</v>
      </c>
      <c r="AB612">
        <v>0</v>
      </c>
      <c r="AC612">
        <v>3.8435000000000001</v>
      </c>
      <c r="AD612">
        <v>29.599299999999999</v>
      </c>
      <c r="AE612" t="s">
        <v>1477</v>
      </c>
      <c r="AF612">
        <v>3150</v>
      </c>
      <c r="AG612">
        <v>0</v>
      </c>
      <c r="AH612">
        <v>0</v>
      </c>
      <c r="AI612">
        <v>0</v>
      </c>
      <c r="AJ612" t="s">
        <v>901</v>
      </c>
      <c r="AK612">
        <v>4100007</v>
      </c>
      <c r="AL612">
        <v>41000165</v>
      </c>
      <c r="AM612">
        <v>41000008</v>
      </c>
      <c r="AN612">
        <v>548057</v>
      </c>
      <c r="AO612">
        <v>6089263</v>
      </c>
      <c r="AP612">
        <v>548057</v>
      </c>
      <c r="AQ612">
        <v>6089263</v>
      </c>
      <c r="AR612" t="s">
        <v>758</v>
      </c>
      <c r="AS612" t="s">
        <v>762</v>
      </c>
      <c r="AT612">
        <v>1.9666000000000001</v>
      </c>
      <c r="AU612" t="s">
        <v>763</v>
      </c>
      <c r="AV612">
        <v>0.47434999999999999</v>
      </c>
      <c r="AW612" t="s">
        <v>763</v>
      </c>
      <c r="AX612">
        <v>135.97444999999999</v>
      </c>
      <c r="AY612" t="s">
        <v>753</v>
      </c>
      <c r="AZ612" t="s">
        <v>764</v>
      </c>
      <c r="BA612" t="s">
        <v>753</v>
      </c>
      <c r="BB612" t="s">
        <v>753</v>
      </c>
      <c r="BC612" t="s">
        <v>753</v>
      </c>
      <c r="BD612" t="s">
        <v>753</v>
      </c>
    </row>
    <row r="613" spans="1:56" x14ac:dyDescent="0.25">
      <c r="A613" t="s">
        <v>1903</v>
      </c>
      <c r="B613">
        <v>2204</v>
      </c>
      <c r="C613">
        <v>2</v>
      </c>
      <c r="D613" t="s">
        <v>1495</v>
      </c>
      <c r="E613">
        <v>219</v>
      </c>
      <c r="F613">
        <v>3</v>
      </c>
      <c r="G613">
        <v>5</v>
      </c>
      <c r="H613">
        <v>0.28000000000000003</v>
      </c>
      <c r="I613">
        <v>0.7</v>
      </c>
      <c r="J613" t="s">
        <v>753</v>
      </c>
      <c r="K613" t="s">
        <v>760</v>
      </c>
      <c r="L613" t="s">
        <v>760</v>
      </c>
      <c r="M613" t="s">
        <v>738</v>
      </c>
      <c r="N613" t="s">
        <v>760</v>
      </c>
      <c r="O613" t="s">
        <v>2352</v>
      </c>
      <c r="P613" t="s">
        <v>753</v>
      </c>
      <c r="Q613" t="s">
        <v>755</v>
      </c>
      <c r="R613" t="s">
        <v>753</v>
      </c>
      <c r="S613" t="s">
        <v>755</v>
      </c>
      <c r="T613" t="s">
        <v>753</v>
      </c>
      <c r="U613">
        <v>0</v>
      </c>
      <c r="V613" t="s">
        <v>753</v>
      </c>
      <c r="W613" t="s">
        <v>760</v>
      </c>
      <c r="X613">
        <v>0</v>
      </c>
      <c r="Y613" t="s">
        <v>753</v>
      </c>
      <c r="Z613">
        <v>0</v>
      </c>
      <c r="AA613" t="s">
        <v>753</v>
      </c>
      <c r="AB613">
        <v>0</v>
      </c>
      <c r="AC613">
        <v>5.0000000000000001E-3</v>
      </c>
      <c r="AD613">
        <v>514.57240000000002</v>
      </c>
      <c r="AE613" t="s">
        <v>1477</v>
      </c>
      <c r="AF613">
        <v>3160</v>
      </c>
      <c r="AG613">
        <v>133</v>
      </c>
      <c r="AH613">
        <v>117</v>
      </c>
      <c r="AI613">
        <v>108</v>
      </c>
      <c r="AJ613" t="s">
        <v>1904</v>
      </c>
      <c r="AK613">
        <v>4900051</v>
      </c>
      <c r="AL613">
        <v>49000233</v>
      </c>
      <c r="AM613">
        <v>49000232</v>
      </c>
      <c r="AN613">
        <v>706391</v>
      </c>
      <c r="AO613">
        <v>6210907</v>
      </c>
      <c r="AP613">
        <v>706391</v>
      </c>
      <c r="AQ613">
        <v>6210907</v>
      </c>
      <c r="AR613" t="s">
        <v>1744</v>
      </c>
      <c r="AS613" t="s">
        <v>753</v>
      </c>
      <c r="AT613">
        <v>2.3437999999999999</v>
      </c>
      <c r="AU613" t="s">
        <v>763</v>
      </c>
      <c r="AV613">
        <v>7.5300000000000006E-2</v>
      </c>
      <c r="AW613" t="s">
        <v>763</v>
      </c>
      <c r="AX613">
        <v>97.835499999999996</v>
      </c>
      <c r="AY613" t="s">
        <v>753</v>
      </c>
      <c r="AZ613">
        <v>0</v>
      </c>
      <c r="BA613" t="s">
        <v>753</v>
      </c>
      <c r="BB613" t="s">
        <v>753</v>
      </c>
      <c r="BC613" t="s">
        <v>753</v>
      </c>
      <c r="BD613" t="s">
        <v>753</v>
      </c>
    </row>
    <row r="614" spans="1:56" x14ac:dyDescent="0.25">
      <c r="A614" t="s">
        <v>1122</v>
      </c>
      <c r="B614">
        <v>353</v>
      </c>
      <c r="C614">
        <v>1</v>
      </c>
      <c r="D614" t="s">
        <v>998</v>
      </c>
      <c r="E614">
        <v>851</v>
      </c>
      <c r="F614">
        <v>5.2</v>
      </c>
      <c r="G614">
        <v>12</v>
      </c>
      <c r="H614">
        <v>3.13</v>
      </c>
      <c r="I614">
        <v>7.5</v>
      </c>
      <c r="J614" t="s">
        <v>753</v>
      </c>
      <c r="K614" t="s">
        <v>762</v>
      </c>
      <c r="L614" t="s">
        <v>762</v>
      </c>
      <c r="M614" t="s">
        <v>738</v>
      </c>
      <c r="N614" t="s">
        <v>762</v>
      </c>
      <c r="O614" t="s">
        <v>2352</v>
      </c>
      <c r="P614" t="s">
        <v>753</v>
      </c>
      <c r="Q614">
        <v>0</v>
      </c>
      <c r="R614" t="s">
        <v>753</v>
      </c>
      <c r="S614">
        <v>0</v>
      </c>
      <c r="T614" t="s">
        <v>753</v>
      </c>
      <c r="U614">
        <v>0</v>
      </c>
      <c r="V614" t="s">
        <v>753</v>
      </c>
      <c r="W614" t="s">
        <v>762</v>
      </c>
      <c r="X614">
        <v>0</v>
      </c>
      <c r="Y614" t="s">
        <v>753</v>
      </c>
      <c r="Z614">
        <v>0</v>
      </c>
      <c r="AA614" t="s">
        <v>753</v>
      </c>
      <c r="AB614">
        <v>0</v>
      </c>
      <c r="AC614">
        <v>3.6362000000000001</v>
      </c>
      <c r="AD614">
        <v>11.0924</v>
      </c>
      <c r="AE614">
        <v>1.7730999999999999</v>
      </c>
      <c r="AF614">
        <v>0</v>
      </c>
      <c r="AG614">
        <v>0</v>
      </c>
      <c r="AH614">
        <v>0</v>
      </c>
      <c r="AI614">
        <v>0</v>
      </c>
      <c r="AJ614" t="s">
        <v>1123</v>
      </c>
      <c r="AK614">
        <v>1000136</v>
      </c>
      <c r="AL614">
        <v>10000775</v>
      </c>
      <c r="AM614">
        <v>10000774</v>
      </c>
      <c r="AN614">
        <v>559962</v>
      </c>
      <c r="AO614">
        <v>6325360</v>
      </c>
      <c r="AP614">
        <v>559962</v>
      </c>
      <c r="AQ614">
        <v>6325360</v>
      </c>
      <c r="AR614" t="s">
        <v>758</v>
      </c>
      <c r="AS614" t="s">
        <v>762</v>
      </c>
      <c r="AT614">
        <v>1.0363</v>
      </c>
      <c r="AU614" t="s">
        <v>755</v>
      </c>
      <c r="AV614">
        <v>5.3600000000000002E-2</v>
      </c>
      <c r="AW614" t="s">
        <v>753</v>
      </c>
      <c r="AX614">
        <v>120.8818</v>
      </c>
      <c r="AY614" t="s">
        <v>753</v>
      </c>
      <c r="AZ614">
        <v>0</v>
      </c>
      <c r="BA614" t="s">
        <v>753</v>
      </c>
      <c r="BB614" t="s">
        <v>753</v>
      </c>
      <c r="BC614" t="s">
        <v>753</v>
      </c>
      <c r="BD614" t="s">
        <v>753</v>
      </c>
    </row>
    <row r="615" spans="1:56" x14ac:dyDescent="0.25">
      <c r="A615" t="s">
        <v>372</v>
      </c>
      <c r="B615">
        <v>775</v>
      </c>
      <c r="C615">
        <v>2</v>
      </c>
      <c r="D615" t="s">
        <v>1488</v>
      </c>
      <c r="E615">
        <v>101</v>
      </c>
      <c r="F615">
        <v>6.1</v>
      </c>
      <c r="G615">
        <v>10</v>
      </c>
      <c r="H615">
        <v>3.1999999999999997</v>
      </c>
      <c r="I615">
        <v>4.7</v>
      </c>
      <c r="J615" t="s">
        <v>753</v>
      </c>
      <c r="K615" t="s">
        <v>760</v>
      </c>
      <c r="L615" t="s">
        <v>760</v>
      </c>
      <c r="M615" t="s">
        <v>738</v>
      </c>
      <c r="N615" t="s">
        <v>760</v>
      </c>
      <c r="O615" t="s">
        <v>2352</v>
      </c>
      <c r="P615" t="s">
        <v>753</v>
      </c>
      <c r="Q615" t="s">
        <v>753</v>
      </c>
      <c r="R615" t="s">
        <v>753</v>
      </c>
      <c r="S615" t="s">
        <v>753</v>
      </c>
      <c r="T615" t="s">
        <v>753</v>
      </c>
      <c r="U615">
        <v>0</v>
      </c>
      <c r="V615" t="s">
        <v>753</v>
      </c>
      <c r="W615" t="s">
        <v>760</v>
      </c>
      <c r="X615">
        <v>0</v>
      </c>
      <c r="Y615" t="s">
        <v>753</v>
      </c>
      <c r="Z615">
        <v>0</v>
      </c>
      <c r="AA615" t="s">
        <v>753</v>
      </c>
      <c r="AB615">
        <v>0</v>
      </c>
      <c r="AC615">
        <v>2.1284000000000001</v>
      </c>
      <c r="AD615">
        <v>12.553800000000001</v>
      </c>
      <c r="AE615" t="s">
        <v>1477</v>
      </c>
      <c r="AF615">
        <v>0</v>
      </c>
      <c r="AG615">
        <v>0</v>
      </c>
      <c r="AH615">
        <v>0</v>
      </c>
      <c r="AI615">
        <v>0</v>
      </c>
      <c r="AJ615" t="s">
        <v>1563</v>
      </c>
      <c r="AK615">
        <v>5300029</v>
      </c>
      <c r="AL615">
        <v>53000190</v>
      </c>
      <c r="AM615">
        <v>53000080</v>
      </c>
      <c r="AN615">
        <v>723719</v>
      </c>
      <c r="AO615">
        <v>6176181</v>
      </c>
      <c r="AP615">
        <v>723690</v>
      </c>
      <c r="AQ615">
        <v>6176091</v>
      </c>
      <c r="AR615" t="s">
        <v>758</v>
      </c>
      <c r="AS615" t="s">
        <v>753</v>
      </c>
      <c r="AT615">
        <v>1.02735</v>
      </c>
      <c r="AU615" t="s">
        <v>763</v>
      </c>
      <c r="AV615">
        <v>7.5999999999999998E-2</v>
      </c>
      <c r="AW615" t="s">
        <v>763</v>
      </c>
      <c r="AX615">
        <v>113.1404</v>
      </c>
      <c r="AY615" t="s">
        <v>753</v>
      </c>
      <c r="AZ615">
        <v>0</v>
      </c>
      <c r="BA615" t="s">
        <v>753</v>
      </c>
      <c r="BB615" t="s">
        <v>753</v>
      </c>
      <c r="BC615" t="s">
        <v>753</v>
      </c>
      <c r="BD615" t="s">
        <v>753</v>
      </c>
    </row>
    <row r="616" spans="1:56" x14ac:dyDescent="0.25">
      <c r="A616" t="s">
        <v>373</v>
      </c>
      <c r="B616">
        <v>776</v>
      </c>
      <c r="C616">
        <v>2</v>
      </c>
      <c r="D616" t="s">
        <v>1488</v>
      </c>
      <c r="E616">
        <v>101</v>
      </c>
      <c r="F616">
        <v>6.6</v>
      </c>
      <c r="G616">
        <v>10</v>
      </c>
      <c r="H616">
        <v>3.5399999999999996</v>
      </c>
      <c r="I616">
        <v>4.5</v>
      </c>
      <c r="J616" t="s">
        <v>753</v>
      </c>
      <c r="K616" t="s">
        <v>787</v>
      </c>
      <c r="L616" t="s">
        <v>787</v>
      </c>
      <c r="M616" t="s">
        <v>738</v>
      </c>
      <c r="N616" t="s">
        <v>760</v>
      </c>
      <c r="O616" t="s">
        <v>753</v>
      </c>
      <c r="P616" t="s">
        <v>753</v>
      </c>
      <c r="Q616" t="s">
        <v>753</v>
      </c>
      <c r="R616" t="s">
        <v>753</v>
      </c>
      <c r="S616" t="s">
        <v>753</v>
      </c>
      <c r="T616" t="s">
        <v>753</v>
      </c>
      <c r="U616" t="s">
        <v>762</v>
      </c>
      <c r="V616" t="s">
        <v>753</v>
      </c>
      <c r="W616" t="s">
        <v>762</v>
      </c>
      <c r="X616">
        <v>0</v>
      </c>
      <c r="Y616" t="s">
        <v>753</v>
      </c>
      <c r="Z616" t="s">
        <v>787</v>
      </c>
      <c r="AA616" t="s">
        <v>753</v>
      </c>
      <c r="AB616" t="s">
        <v>764</v>
      </c>
      <c r="AC616">
        <v>1.9895</v>
      </c>
      <c r="AD616">
        <v>8.8835999999999995</v>
      </c>
      <c r="AE616">
        <v>0.14495000000000002</v>
      </c>
      <c r="AF616">
        <v>0</v>
      </c>
      <c r="AG616">
        <v>0</v>
      </c>
      <c r="AH616">
        <v>0</v>
      </c>
      <c r="AI616">
        <v>0</v>
      </c>
      <c r="AJ616" t="s">
        <v>1564</v>
      </c>
      <c r="AK616">
        <v>5300027</v>
      </c>
      <c r="AL616">
        <v>53000158</v>
      </c>
      <c r="AM616">
        <v>53000053</v>
      </c>
      <c r="AN616">
        <v>723666</v>
      </c>
      <c r="AO616">
        <v>6175816</v>
      </c>
      <c r="AP616">
        <v>723693</v>
      </c>
      <c r="AQ616">
        <v>6175734</v>
      </c>
      <c r="AR616" t="s">
        <v>758</v>
      </c>
      <c r="AS616" t="s">
        <v>753</v>
      </c>
      <c r="AT616">
        <v>1.1397666666666668</v>
      </c>
      <c r="AU616" t="s">
        <v>763</v>
      </c>
      <c r="AV616">
        <v>7.0849999999999996E-2</v>
      </c>
      <c r="AW616" t="s">
        <v>763</v>
      </c>
      <c r="AX616">
        <v>116.27016</v>
      </c>
      <c r="AY616" t="s">
        <v>753</v>
      </c>
      <c r="AZ616" t="s">
        <v>764</v>
      </c>
      <c r="BA616" t="s">
        <v>753</v>
      </c>
      <c r="BB616" t="s">
        <v>753</v>
      </c>
      <c r="BC616" t="s">
        <v>753</v>
      </c>
      <c r="BD616" t="s">
        <v>753</v>
      </c>
    </row>
    <row r="617" spans="1:56" x14ac:dyDescent="0.25">
      <c r="A617" t="s">
        <v>1312</v>
      </c>
      <c r="B617">
        <v>511</v>
      </c>
      <c r="C617">
        <v>1</v>
      </c>
      <c r="D617" t="s">
        <v>975</v>
      </c>
      <c r="E617">
        <v>740</v>
      </c>
      <c r="F617">
        <v>3.2</v>
      </c>
      <c r="G617">
        <v>9</v>
      </c>
      <c r="H617">
        <v>0.98</v>
      </c>
      <c r="I617">
        <v>2</v>
      </c>
      <c r="J617" t="s">
        <v>753</v>
      </c>
      <c r="K617" t="s">
        <v>1477</v>
      </c>
      <c r="L617" t="s">
        <v>1477</v>
      </c>
      <c r="M617">
        <v>0</v>
      </c>
      <c r="N617">
        <v>0</v>
      </c>
      <c r="O617" t="s">
        <v>2352</v>
      </c>
      <c r="P617" t="s">
        <v>753</v>
      </c>
      <c r="Q617">
        <v>0</v>
      </c>
      <c r="R617" t="s">
        <v>753</v>
      </c>
      <c r="S617">
        <v>0</v>
      </c>
      <c r="T617" t="s">
        <v>753</v>
      </c>
      <c r="U617">
        <v>0</v>
      </c>
      <c r="V617" t="s">
        <v>753</v>
      </c>
      <c r="W617">
        <v>0</v>
      </c>
      <c r="X617">
        <v>0</v>
      </c>
      <c r="Y617" t="s">
        <v>753</v>
      </c>
      <c r="Z617">
        <v>0</v>
      </c>
      <c r="AA617" t="s">
        <v>753</v>
      </c>
      <c r="AB617">
        <v>0</v>
      </c>
      <c r="AC617">
        <v>0.57720000000000005</v>
      </c>
      <c r="AD617">
        <v>3.8386</v>
      </c>
      <c r="AE617">
        <v>0</v>
      </c>
      <c r="AF617">
        <v>3140</v>
      </c>
      <c r="AG617">
        <v>57</v>
      </c>
      <c r="AH617">
        <v>181</v>
      </c>
      <c r="AI617">
        <v>0</v>
      </c>
      <c r="AJ617" t="s">
        <v>1313</v>
      </c>
      <c r="AK617">
        <v>2100311</v>
      </c>
      <c r="AL617">
        <v>21001514</v>
      </c>
      <c r="AM617">
        <v>21000321</v>
      </c>
      <c r="AN617">
        <v>538241</v>
      </c>
      <c r="AO617">
        <v>6224905</v>
      </c>
      <c r="AP617">
        <v>538241</v>
      </c>
      <c r="AQ617">
        <v>6224905</v>
      </c>
      <c r="AR617" t="s">
        <v>758</v>
      </c>
      <c r="AS617">
        <v>0</v>
      </c>
      <c r="AT617" t="s">
        <v>1477</v>
      </c>
      <c r="AU617">
        <v>0</v>
      </c>
      <c r="AV617" t="s">
        <v>1477</v>
      </c>
      <c r="AW617">
        <v>0</v>
      </c>
      <c r="AX617" t="s">
        <v>1477</v>
      </c>
      <c r="AY617">
        <v>0</v>
      </c>
      <c r="AZ617">
        <v>0</v>
      </c>
      <c r="BA617" t="s">
        <v>753</v>
      </c>
      <c r="BB617" t="s">
        <v>753</v>
      </c>
      <c r="BC617" t="s">
        <v>753</v>
      </c>
      <c r="BD617" t="s">
        <v>753</v>
      </c>
    </row>
    <row r="618" spans="1:56" x14ac:dyDescent="0.25">
      <c r="A618" t="s">
        <v>845</v>
      </c>
      <c r="B618">
        <v>74</v>
      </c>
      <c r="C618">
        <v>1</v>
      </c>
      <c r="D618" t="s">
        <v>801</v>
      </c>
      <c r="E618">
        <v>573</v>
      </c>
      <c r="F618">
        <v>7.5</v>
      </c>
      <c r="G618">
        <v>1</v>
      </c>
      <c r="H618">
        <v>0.7</v>
      </c>
      <c r="I618">
        <v>2</v>
      </c>
      <c r="J618" t="s">
        <v>753</v>
      </c>
      <c r="K618" t="s">
        <v>755</v>
      </c>
      <c r="L618" t="s">
        <v>755</v>
      </c>
      <c r="M618" t="s">
        <v>754</v>
      </c>
      <c r="N618" t="s">
        <v>755</v>
      </c>
      <c r="O618" t="s">
        <v>2352</v>
      </c>
      <c r="P618" t="s">
        <v>753</v>
      </c>
      <c r="Q618" t="s">
        <v>755</v>
      </c>
      <c r="R618" t="s">
        <v>753</v>
      </c>
      <c r="S618" t="s">
        <v>755</v>
      </c>
      <c r="T618" t="s">
        <v>753</v>
      </c>
      <c r="U618">
        <v>0</v>
      </c>
      <c r="V618" t="s">
        <v>753</v>
      </c>
      <c r="W618" t="s">
        <v>755</v>
      </c>
      <c r="X618">
        <v>0</v>
      </c>
      <c r="Y618" t="s">
        <v>753</v>
      </c>
      <c r="Z618">
        <v>0</v>
      </c>
      <c r="AA618" t="s">
        <v>753</v>
      </c>
      <c r="AB618">
        <v>0</v>
      </c>
      <c r="AC618">
        <v>8.8999999999999999E-3</v>
      </c>
      <c r="AD618">
        <v>36.160600000000002</v>
      </c>
      <c r="AE618" t="s">
        <v>1477</v>
      </c>
      <c r="AF618">
        <v>3130</v>
      </c>
      <c r="AG618">
        <v>84</v>
      </c>
      <c r="AH618">
        <v>73</v>
      </c>
      <c r="AI618">
        <v>50</v>
      </c>
      <c r="AJ618" t="s">
        <v>846</v>
      </c>
      <c r="AK618">
        <v>3000023</v>
      </c>
      <c r="AL618">
        <v>30000484</v>
      </c>
      <c r="AM618">
        <v>30000036</v>
      </c>
      <c r="AN618">
        <v>450042</v>
      </c>
      <c r="AO618">
        <v>6167384</v>
      </c>
      <c r="AP618">
        <v>450042</v>
      </c>
      <c r="AQ618">
        <v>6167384</v>
      </c>
      <c r="AR618" t="s">
        <v>758</v>
      </c>
      <c r="AS618">
        <v>0</v>
      </c>
      <c r="AT618">
        <v>0.64390000000000003</v>
      </c>
      <c r="AU618" t="s">
        <v>755</v>
      </c>
      <c r="AV618">
        <v>1.7999999999999999E-2</v>
      </c>
      <c r="AW618" t="s">
        <v>755</v>
      </c>
      <c r="AX618">
        <v>93.609700000000004</v>
      </c>
      <c r="AY618" t="s">
        <v>753</v>
      </c>
      <c r="AZ618">
        <v>0</v>
      </c>
      <c r="BA618" t="s">
        <v>753</v>
      </c>
      <c r="BB618" t="s">
        <v>753</v>
      </c>
      <c r="BC618" t="s">
        <v>753</v>
      </c>
      <c r="BD618" t="s">
        <v>753</v>
      </c>
    </row>
    <row r="619" spans="1:56" x14ac:dyDescent="0.25">
      <c r="A619" t="s">
        <v>144</v>
      </c>
      <c r="B619">
        <v>354</v>
      </c>
      <c r="C619">
        <v>1</v>
      </c>
      <c r="D619" t="s">
        <v>998</v>
      </c>
      <c r="E619">
        <v>787</v>
      </c>
      <c r="F619">
        <v>434.8</v>
      </c>
      <c r="G619">
        <v>11</v>
      </c>
      <c r="H619">
        <v>0.5</v>
      </c>
      <c r="I619">
        <v>0.96</v>
      </c>
      <c r="J619" t="s">
        <v>753</v>
      </c>
      <c r="K619" t="s">
        <v>787</v>
      </c>
      <c r="L619" t="s">
        <v>787</v>
      </c>
      <c r="M619" t="s">
        <v>738</v>
      </c>
      <c r="N619" t="s">
        <v>787</v>
      </c>
      <c r="O619" t="s">
        <v>2352</v>
      </c>
      <c r="P619" t="s">
        <v>753</v>
      </c>
      <c r="Q619">
        <v>0</v>
      </c>
      <c r="R619" t="s">
        <v>753</v>
      </c>
      <c r="S619">
        <v>0</v>
      </c>
      <c r="T619" t="s">
        <v>753</v>
      </c>
      <c r="U619">
        <v>0</v>
      </c>
      <c r="V619" t="s">
        <v>753</v>
      </c>
      <c r="W619" t="s">
        <v>787</v>
      </c>
      <c r="X619">
        <v>0</v>
      </c>
      <c r="Y619" t="s">
        <v>753</v>
      </c>
      <c r="Z619">
        <v>0</v>
      </c>
      <c r="AA619" t="s">
        <v>753</v>
      </c>
      <c r="AB619">
        <v>0</v>
      </c>
      <c r="AC619">
        <v>1.923</v>
      </c>
      <c r="AD619">
        <v>45.870249999999999</v>
      </c>
      <c r="AE619">
        <v>0.56315000000000004</v>
      </c>
      <c r="AF619">
        <v>3140</v>
      </c>
      <c r="AG619">
        <v>16</v>
      </c>
      <c r="AH619">
        <v>16</v>
      </c>
      <c r="AI619">
        <v>13</v>
      </c>
      <c r="AJ619" t="s">
        <v>1124</v>
      </c>
      <c r="AK619">
        <v>100032</v>
      </c>
      <c r="AL619">
        <v>1000083</v>
      </c>
      <c r="AM619">
        <v>1000036</v>
      </c>
      <c r="AN619">
        <v>502669</v>
      </c>
      <c r="AO619">
        <v>6325312</v>
      </c>
      <c r="AP619">
        <v>502669</v>
      </c>
      <c r="AQ619">
        <v>6325312</v>
      </c>
      <c r="AR619" t="s">
        <v>758</v>
      </c>
      <c r="AS619" t="s">
        <v>762</v>
      </c>
      <c r="AT619">
        <v>5.2152500000000002</v>
      </c>
      <c r="AU619" t="s">
        <v>763</v>
      </c>
      <c r="AV619">
        <v>0.30044999999999999</v>
      </c>
      <c r="AW619" t="s">
        <v>763</v>
      </c>
      <c r="AX619">
        <v>117.51394999999999</v>
      </c>
      <c r="AY619" t="s">
        <v>753</v>
      </c>
      <c r="AZ619">
        <v>0</v>
      </c>
      <c r="BA619" t="s">
        <v>753</v>
      </c>
      <c r="BB619" t="s">
        <v>753</v>
      </c>
      <c r="BC619" t="s">
        <v>753</v>
      </c>
      <c r="BD619" t="s">
        <v>753</v>
      </c>
    </row>
    <row r="620" spans="1:56" x14ac:dyDescent="0.25">
      <c r="A620" t="s">
        <v>956</v>
      </c>
      <c r="B620">
        <v>199</v>
      </c>
      <c r="C620">
        <v>1</v>
      </c>
      <c r="D620" t="s">
        <v>765</v>
      </c>
      <c r="E620">
        <v>440</v>
      </c>
      <c r="F620">
        <v>8.6999999999999993</v>
      </c>
      <c r="G620">
        <v>9</v>
      </c>
      <c r="H620">
        <v>1.89</v>
      </c>
      <c r="I620">
        <v>2.8</v>
      </c>
      <c r="J620" t="s">
        <v>753</v>
      </c>
      <c r="K620" t="s">
        <v>753</v>
      </c>
      <c r="L620" t="s">
        <v>762</v>
      </c>
      <c r="M620" t="s">
        <v>754</v>
      </c>
      <c r="N620" t="s">
        <v>755</v>
      </c>
      <c r="O620" t="s">
        <v>2352</v>
      </c>
      <c r="P620" t="s">
        <v>753</v>
      </c>
      <c r="Q620" t="s">
        <v>753</v>
      </c>
      <c r="R620" t="s">
        <v>753</v>
      </c>
      <c r="S620" t="s">
        <v>753</v>
      </c>
      <c r="T620" t="s">
        <v>753</v>
      </c>
      <c r="U620">
        <v>0</v>
      </c>
      <c r="V620" t="s">
        <v>753</v>
      </c>
      <c r="W620" t="s">
        <v>755</v>
      </c>
      <c r="X620">
        <v>0</v>
      </c>
      <c r="Y620" t="s">
        <v>753</v>
      </c>
      <c r="Z620">
        <v>0</v>
      </c>
      <c r="AA620" t="s">
        <v>753</v>
      </c>
      <c r="AB620" t="s">
        <v>764</v>
      </c>
      <c r="AC620">
        <v>2.1076000000000001</v>
      </c>
      <c r="AD620">
        <v>16.26315</v>
      </c>
      <c r="AE620" t="s">
        <v>1477</v>
      </c>
      <c r="AF620">
        <v>0</v>
      </c>
      <c r="AG620">
        <v>0</v>
      </c>
      <c r="AH620">
        <v>0</v>
      </c>
      <c r="AI620">
        <v>0</v>
      </c>
      <c r="AJ620" t="s">
        <v>957</v>
      </c>
      <c r="AK620">
        <v>4500105</v>
      </c>
      <c r="AL620">
        <v>45000193</v>
      </c>
      <c r="AM620">
        <v>45000191</v>
      </c>
      <c r="AN620">
        <v>598537</v>
      </c>
      <c r="AO620">
        <v>6139625</v>
      </c>
      <c r="AP620">
        <v>598665</v>
      </c>
      <c r="AQ620">
        <v>6139408</v>
      </c>
      <c r="AR620" t="s">
        <v>758</v>
      </c>
      <c r="AS620">
        <v>0</v>
      </c>
      <c r="AT620">
        <v>0.84755000000000003</v>
      </c>
      <c r="AU620" t="s">
        <v>755</v>
      </c>
      <c r="AV620">
        <v>4.9849999999999998E-2</v>
      </c>
      <c r="AW620" t="s">
        <v>755</v>
      </c>
      <c r="AX620">
        <v>97.748549999999994</v>
      </c>
      <c r="AY620" t="s">
        <v>753</v>
      </c>
      <c r="AZ620" t="s">
        <v>790</v>
      </c>
      <c r="BA620" t="s">
        <v>753</v>
      </c>
      <c r="BB620" t="s">
        <v>753</v>
      </c>
      <c r="BC620" t="s">
        <v>753</v>
      </c>
      <c r="BD620" t="s">
        <v>753</v>
      </c>
    </row>
    <row r="621" spans="1:56" x14ac:dyDescent="0.25">
      <c r="A621" t="s">
        <v>338</v>
      </c>
      <c r="B621">
        <v>718</v>
      </c>
      <c r="C621">
        <v>2</v>
      </c>
      <c r="D621" t="s">
        <v>1495</v>
      </c>
      <c r="E621">
        <v>250</v>
      </c>
      <c r="F621">
        <v>86.6</v>
      </c>
      <c r="G621">
        <v>11</v>
      </c>
      <c r="H621">
        <v>0.5</v>
      </c>
      <c r="I621">
        <v>1.5</v>
      </c>
      <c r="J621" t="s">
        <v>753</v>
      </c>
      <c r="K621" t="s">
        <v>762</v>
      </c>
      <c r="L621" t="s">
        <v>762</v>
      </c>
      <c r="M621" t="s">
        <v>738</v>
      </c>
      <c r="N621" t="s">
        <v>762</v>
      </c>
      <c r="O621" t="s">
        <v>2352</v>
      </c>
      <c r="P621" t="s">
        <v>753</v>
      </c>
      <c r="Q621">
        <v>0</v>
      </c>
      <c r="R621" t="s">
        <v>753</v>
      </c>
      <c r="S621">
        <v>0</v>
      </c>
      <c r="T621" t="s">
        <v>753</v>
      </c>
      <c r="U621">
        <v>0</v>
      </c>
      <c r="V621" t="s">
        <v>753</v>
      </c>
      <c r="W621" t="s">
        <v>762</v>
      </c>
      <c r="X621">
        <v>0</v>
      </c>
      <c r="Y621" t="s">
        <v>753</v>
      </c>
      <c r="Z621">
        <v>0</v>
      </c>
      <c r="AA621" t="s">
        <v>753</v>
      </c>
      <c r="AB621">
        <v>0</v>
      </c>
      <c r="AC621">
        <v>2.5792999999999999</v>
      </c>
      <c r="AD621">
        <v>34.690800000000003</v>
      </c>
      <c r="AE621">
        <v>0.71579999999999999</v>
      </c>
      <c r="AF621">
        <v>1150</v>
      </c>
      <c r="AG621">
        <v>136</v>
      </c>
      <c r="AH621">
        <v>120</v>
      </c>
      <c r="AI621">
        <v>105</v>
      </c>
      <c r="AJ621" t="s">
        <v>1523</v>
      </c>
      <c r="AK621">
        <v>5200015</v>
      </c>
      <c r="AL621">
        <v>52000126</v>
      </c>
      <c r="AM621">
        <v>52000016</v>
      </c>
      <c r="AN621">
        <v>688087</v>
      </c>
      <c r="AO621">
        <v>6181931</v>
      </c>
      <c r="AP621">
        <v>688087</v>
      </c>
      <c r="AQ621">
        <v>6181931</v>
      </c>
      <c r="AR621" t="s">
        <v>758</v>
      </c>
      <c r="AS621" t="s">
        <v>755</v>
      </c>
      <c r="AT621" t="s">
        <v>1477</v>
      </c>
      <c r="AU621">
        <v>0</v>
      </c>
      <c r="AV621">
        <v>0</v>
      </c>
      <c r="AW621">
        <v>0</v>
      </c>
      <c r="AX621">
        <v>128.9145</v>
      </c>
      <c r="AY621" t="s">
        <v>753</v>
      </c>
      <c r="AZ621">
        <v>0</v>
      </c>
      <c r="BA621" t="s">
        <v>753</v>
      </c>
      <c r="BB621" t="s">
        <v>753</v>
      </c>
      <c r="BC621" t="s">
        <v>753</v>
      </c>
      <c r="BD621" t="s">
        <v>753</v>
      </c>
    </row>
    <row r="622" spans="1:56" x14ac:dyDescent="0.25">
      <c r="A622" t="s">
        <v>1213</v>
      </c>
      <c r="B622">
        <v>422</v>
      </c>
      <c r="C622">
        <v>1</v>
      </c>
      <c r="D622" t="s">
        <v>1204</v>
      </c>
      <c r="E622">
        <v>846</v>
      </c>
      <c r="F622">
        <v>6.9</v>
      </c>
      <c r="G622">
        <v>13</v>
      </c>
      <c r="H622">
        <v>0.5</v>
      </c>
      <c r="I622">
        <v>1.8</v>
      </c>
      <c r="J622" t="s">
        <v>753</v>
      </c>
      <c r="K622" t="s">
        <v>787</v>
      </c>
      <c r="L622" t="s">
        <v>787</v>
      </c>
      <c r="M622" t="s">
        <v>738</v>
      </c>
      <c r="N622" t="s">
        <v>787</v>
      </c>
      <c r="O622" t="s">
        <v>2352</v>
      </c>
      <c r="P622" t="s">
        <v>753</v>
      </c>
      <c r="Q622" t="s">
        <v>760</v>
      </c>
      <c r="R622" t="s">
        <v>753</v>
      </c>
      <c r="S622" t="s">
        <v>760</v>
      </c>
      <c r="T622" t="s">
        <v>753</v>
      </c>
      <c r="U622">
        <v>0</v>
      </c>
      <c r="V622" t="s">
        <v>753</v>
      </c>
      <c r="W622" t="s">
        <v>787</v>
      </c>
      <c r="X622">
        <v>0</v>
      </c>
      <c r="Y622" t="s">
        <v>753</v>
      </c>
      <c r="Z622">
        <v>0</v>
      </c>
      <c r="AA622" t="s">
        <v>753</v>
      </c>
      <c r="AB622">
        <v>0</v>
      </c>
      <c r="AC622">
        <v>1.0649999999999999</v>
      </c>
      <c r="AD622">
        <v>73.157899999999998</v>
      </c>
      <c r="AE622">
        <v>0</v>
      </c>
      <c r="AF622">
        <v>3150</v>
      </c>
      <c r="AG622">
        <v>0</v>
      </c>
      <c r="AH622">
        <v>0</v>
      </c>
      <c r="AI622">
        <v>0</v>
      </c>
      <c r="AJ622" t="s">
        <v>1214</v>
      </c>
      <c r="AK622">
        <v>1500045</v>
      </c>
      <c r="AL622">
        <v>15001055</v>
      </c>
      <c r="AM622">
        <v>15000049</v>
      </c>
      <c r="AN622">
        <v>566889</v>
      </c>
      <c r="AO622">
        <v>6276604</v>
      </c>
      <c r="AP622">
        <v>566918</v>
      </c>
      <c r="AQ622">
        <v>6276613</v>
      </c>
      <c r="AR622" t="s">
        <v>758</v>
      </c>
      <c r="AS622" t="s">
        <v>762</v>
      </c>
      <c r="AT622">
        <v>3.9497</v>
      </c>
      <c r="AU622" t="s">
        <v>763</v>
      </c>
      <c r="AV622">
        <v>0.51559999999999995</v>
      </c>
      <c r="AW622" t="s">
        <v>763</v>
      </c>
      <c r="AX622">
        <v>106.0783</v>
      </c>
      <c r="AY622" t="s">
        <v>753</v>
      </c>
      <c r="AZ622" t="s">
        <v>790</v>
      </c>
      <c r="BA622" t="s">
        <v>753</v>
      </c>
      <c r="BB622" t="s">
        <v>753</v>
      </c>
      <c r="BC622" t="s">
        <v>753</v>
      </c>
      <c r="BD622" t="s">
        <v>753</v>
      </c>
    </row>
    <row r="623" spans="1:56" x14ac:dyDescent="0.25">
      <c r="A623" t="s">
        <v>1988</v>
      </c>
      <c r="B623">
        <v>6181</v>
      </c>
      <c r="C623">
        <v>1</v>
      </c>
      <c r="D623" t="s">
        <v>975</v>
      </c>
      <c r="E623">
        <v>740</v>
      </c>
      <c r="F623">
        <v>2.2999999999999998</v>
      </c>
      <c r="G623">
        <v>1</v>
      </c>
      <c r="H623">
        <v>0.45</v>
      </c>
      <c r="I623">
        <v>0.9</v>
      </c>
      <c r="J623" t="s">
        <v>753</v>
      </c>
      <c r="K623" t="s">
        <v>1477</v>
      </c>
      <c r="L623" t="s">
        <v>1477</v>
      </c>
      <c r="M623">
        <v>0</v>
      </c>
      <c r="N623">
        <v>0</v>
      </c>
      <c r="O623" t="s">
        <v>2352</v>
      </c>
      <c r="P623" t="s">
        <v>753</v>
      </c>
      <c r="Q623">
        <v>0</v>
      </c>
      <c r="R623" t="s">
        <v>753</v>
      </c>
      <c r="S623">
        <v>0</v>
      </c>
      <c r="T623" t="s">
        <v>753</v>
      </c>
      <c r="U623">
        <v>0</v>
      </c>
      <c r="V623" t="s">
        <v>753</v>
      </c>
      <c r="W623">
        <v>0</v>
      </c>
      <c r="X623">
        <v>0</v>
      </c>
      <c r="Y623" t="s">
        <v>753</v>
      </c>
      <c r="Z623">
        <v>0</v>
      </c>
      <c r="AA623" t="s">
        <v>753</v>
      </c>
      <c r="AB623">
        <v>0</v>
      </c>
      <c r="AC623">
        <v>-1.2E-2</v>
      </c>
      <c r="AD623">
        <v>15</v>
      </c>
      <c r="AE623" t="s">
        <v>1477</v>
      </c>
      <c r="AF623">
        <v>3130</v>
      </c>
      <c r="AG623">
        <v>53</v>
      </c>
      <c r="AH623">
        <v>49</v>
      </c>
      <c r="AI623">
        <v>34</v>
      </c>
      <c r="AJ623" t="s">
        <v>1989</v>
      </c>
      <c r="AK623">
        <v>2100561</v>
      </c>
      <c r="AL623">
        <v>21006435</v>
      </c>
      <c r="AM623">
        <v>21000812</v>
      </c>
      <c r="AN623">
        <v>524815</v>
      </c>
      <c r="AO623">
        <v>6215917</v>
      </c>
      <c r="AP623">
        <v>524815</v>
      </c>
      <c r="AQ623">
        <v>6215917</v>
      </c>
      <c r="AR623" t="s">
        <v>758</v>
      </c>
      <c r="AS623">
        <v>0</v>
      </c>
      <c r="AT623" t="s">
        <v>1477</v>
      </c>
      <c r="AU623">
        <v>0</v>
      </c>
      <c r="AV623" t="s">
        <v>1477</v>
      </c>
      <c r="AW623">
        <v>0</v>
      </c>
      <c r="AX623" t="s">
        <v>1477</v>
      </c>
      <c r="AY623">
        <v>0</v>
      </c>
      <c r="AZ623">
        <v>0</v>
      </c>
      <c r="BA623" t="s">
        <v>753</v>
      </c>
      <c r="BB623" t="s">
        <v>753</v>
      </c>
      <c r="BC623" t="s">
        <v>753</v>
      </c>
      <c r="BD623" t="s">
        <v>753</v>
      </c>
    </row>
    <row r="624" spans="1:56" x14ac:dyDescent="0.25">
      <c r="A624" t="s">
        <v>1240</v>
      </c>
      <c r="B624">
        <v>438</v>
      </c>
      <c r="C624">
        <v>1</v>
      </c>
      <c r="D624" t="s">
        <v>1217</v>
      </c>
      <c r="E624">
        <v>657</v>
      </c>
      <c r="F624">
        <v>7.9</v>
      </c>
      <c r="G624">
        <v>9</v>
      </c>
      <c r="H624">
        <v>2.46</v>
      </c>
      <c r="I624">
        <v>4.55</v>
      </c>
      <c r="J624" t="s">
        <v>753</v>
      </c>
      <c r="K624" t="s">
        <v>755</v>
      </c>
      <c r="L624" t="s">
        <v>755</v>
      </c>
      <c r="M624" t="s">
        <v>754</v>
      </c>
      <c r="N624" t="s">
        <v>755</v>
      </c>
      <c r="O624" t="s">
        <v>2352</v>
      </c>
      <c r="P624" t="s">
        <v>753</v>
      </c>
      <c r="Q624" t="s">
        <v>755</v>
      </c>
      <c r="R624" t="s">
        <v>753</v>
      </c>
      <c r="S624" t="s">
        <v>755</v>
      </c>
      <c r="T624" t="s">
        <v>753</v>
      </c>
      <c r="U624">
        <v>0</v>
      </c>
      <c r="V624" t="s">
        <v>753</v>
      </c>
      <c r="W624" t="s">
        <v>755</v>
      </c>
      <c r="X624">
        <v>0</v>
      </c>
      <c r="Y624" t="s">
        <v>753</v>
      </c>
      <c r="Z624">
        <v>0</v>
      </c>
      <c r="AA624" t="s">
        <v>753</v>
      </c>
      <c r="AB624">
        <v>0</v>
      </c>
      <c r="AC624">
        <v>1.4053</v>
      </c>
      <c r="AD624">
        <v>21.579599999999999</v>
      </c>
      <c r="AE624">
        <v>0.1</v>
      </c>
      <c r="AF624">
        <v>0</v>
      </c>
      <c r="AG624">
        <v>0</v>
      </c>
      <c r="AH624">
        <v>0</v>
      </c>
      <c r="AI624">
        <v>0</v>
      </c>
      <c r="AJ624" t="s">
        <v>1241</v>
      </c>
      <c r="AK624">
        <v>2500489</v>
      </c>
      <c r="AL624">
        <v>25001320</v>
      </c>
      <c r="AM624">
        <v>25001319</v>
      </c>
      <c r="AN624">
        <v>502391</v>
      </c>
      <c r="AO624">
        <v>6219303</v>
      </c>
      <c r="AP624">
        <v>502391</v>
      </c>
      <c r="AQ624">
        <v>6219303</v>
      </c>
      <c r="AR624" t="s">
        <v>758</v>
      </c>
      <c r="AS624">
        <v>0</v>
      </c>
      <c r="AT624">
        <v>0.75519999999999998</v>
      </c>
      <c r="AU624" t="s">
        <v>755</v>
      </c>
      <c r="AV624">
        <v>1.1900000000000001E-2</v>
      </c>
      <c r="AW624" t="s">
        <v>755</v>
      </c>
      <c r="AX624">
        <v>101.4173</v>
      </c>
      <c r="AY624" t="s">
        <v>753</v>
      </c>
      <c r="AZ624">
        <v>0</v>
      </c>
      <c r="BA624" t="s">
        <v>753</v>
      </c>
      <c r="BB624" t="s">
        <v>753</v>
      </c>
      <c r="BC624" t="s">
        <v>753</v>
      </c>
      <c r="BD624" t="s">
        <v>753</v>
      </c>
    </row>
    <row r="625" spans="1:56" x14ac:dyDescent="0.25">
      <c r="A625" t="s">
        <v>1242</v>
      </c>
      <c r="B625">
        <v>439</v>
      </c>
      <c r="C625">
        <v>1</v>
      </c>
      <c r="D625" t="s">
        <v>1217</v>
      </c>
      <c r="E625">
        <v>756</v>
      </c>
      <c r="F625">
        <v>7.2</v>
      </c>
      <c r="G625">
        <v>10</v>
      </c>
      <c r="H625">
        <v>5.17</v>
      </c>
      <c r="I625">
        <v>9.5</v>
      </c>
      <c r="J625" t="s">
        <v>753</v>
      </c>
      <c r="K625" t="s">
        <v>753</v>
      </c>
      <c r="L625" t="s">
        <v>753</v>
      </c>
      <c r="M625" t="s">
        <v>754</v>
      </c>
      <c r="N625" t="s">
        <v>753</v>
      </c>
      <c r="O625" t="s">
        <v>2352</v>
      </c>
      <c r="P625" t="s">
        <v>753</v>
      </c>
      <c r="Q625" t="s">
        <v>753</v>
      </c>
      <c r="R625" t="s">
        <v>753</v>
      </c>
      <c r="S625" t="s">
        <v>753</v>
      </c>
      <c r="T625" t="s">
        <v>753</v>
      </c>
      <c r="U625">
        <v>0</v>
      </c>
      <c r="V625" t="s">
        <v>753</v>
      </c>
      <c r="W625" t="s">
        <v>753</v>
      </c>
      <c r="X625">
        <v>0</v>
      </c>
      <c r="Y625" t="s">
        <v>753</v>
      </c>
      <c r="Z625">
        <v>0</v>
      </c>
      <c r="AA625" t="s">
        <v>753</v>
      </c>
      <c r="AB625">
        <v>0</v>
      </c>
      <c r="AC625">
        <v>1.8168</v>
      </c>
      <c r="AD625">
        <v>19.700700000000001</v>
      </c>
      <c r="AE625">
        <v>0.1</v>
      </c>
      <c r="AF625">
        <v>0</v>
      </c>
      <c r="AG625">
        <v>0</v>
      </c>
      <c r="AH625">
        <v>0</v>
      </c>
      <c r="AI625">
        <v>0</v>
      </c>
      <c r="AJ625" t="s">
        <v>1243</v>
      </c>
      <c r="AK625">
        <v>2200184</v>
      </c>
      <c r="AL625">
        <v>22001354</v>
      </c>
      <c r="AM625">
        <v>22001353</v>
      </c>
      <c r="AN625">
        <v>512795</v>
      </c>
      <c r="AO625">
        <v>6220522</v>
      </c>
      <c r="AP625">
        <v>512795</v>
      </c>
      <c r="AQ625">
        <v>6220522</v>
      </c>
      <c r="AR625" t="s">
        <v>758</v>
      </c>
      <c r="AS625" t="s">
        <v>753</v>
      </c>
      <c r="AT625">
        <v>0.7006</v>
      </c>
      <c r="AU625" t="s">
        <v>753</v>
      </c>
      <c r="AV625">
        <v>1.7600000000000001E-2</v>
      </c>
      <c r="AW625" t="s">
        <v>755</v>
      </c>
      <c r="AX625">
        <v>104.97709999999999</v>
      </c>
      <c r="AY625" t="s">
        <v>753</v>
      </c>
      <c r="AZ625">
        <v>0</v>
      </c>
      <c r="BA625" t="s">
        <v>753</v>
      </c>
      <c r="BB625" t="s">
        <v>753</v>
      </c>
      <c r="BC625" t="s">
        <v>753</v>
      </c>
      <c r="BD625" t="s">
        <v>753</v>
      </c>
    </row>
    <row r="626" spans="1:56" x14ac:dyDescent="0.25">
      <c r="A626" t="s">
        <v>225</v>
      </c>
      <c r="B626">
        <v>512</v>
      </c>
      <c r="C626">
        <v>1</v>
      </c>
      <c r="D626" t="s">
        <v>975</v>
      </c>
      <c r="E626">
        <v>740</v>
      </c>
      <c r="F626">
        <v>82.6</v>
      </c>
      <c r="G626">
        <v>9</v>
      </c>
      <c r="H626">
        <v>2.99</v>
      </c>
      <c r="I626">
        <v>4.5</v>
      </c>
      <c r="J626" t="s">
        <v>753</v>
      </c>
      <c r="K626" t="s">
        <v>787</v>
      </c>
      <c r="L626" t="s">
        <v>787</v>
      </c>
      <c r="M626" t="s">
        <v>738</v>
      </c>
      <c r="N626" t="s">
        <v>762</v>
      </c>
      <c r="O626" t="s">
        <v>2352</v>
      </c>
      <c r="P626" t="s">
        <v>753</v>
      </c>
      <c r="Q626" t="s">
        <v>787</v>
      </c>
      <c r="R626" t="s">
        <v>753</v>
      </c>
      <c r="S626" t="s">
        <v>787</v>
      </c>
      <c r="T626" t="s">
        <v>753</v>
      </c>
      <c r="U626">
        <v>0</v>
      </c>
      <c r="V626" t="s">
        <v>753</v>
      </c>
      <c r="W626" t="s">
        <v>762</v>
      </c>
      <c r="X626">
        <v>0</v>
      </c>
      <c r="Y626" t="s">
        <v>753</v>
      </c>
      <c r="Z626">
        <v>0</v>
      </c>
      <c r="AA626" t="s">
        <v>753</v>
      </c>
      <c r="AB626">
        <v>0</v>
      </c>
      <c r="AC626">
        <v>0.79710000000000003</v>
      </c>
      <c r="AD626">
        <v>15.674300000000001</v>
      </c>
      <c r="AE626" t="s">
        <v>1477</v>
      </c>
      <c r="AF626">
        <v>3100</v>
      </c>
      <c r="AG626">
        <v>0</v>
      </c>
      <c r="AH626">
        <v>0</v>
      </c>
      <c r="AI626">
        <v>0</v>
      </c>
      <c r="AJ626" t="s">
        <v>1314</v>
      </c>
      <c r="AK626">
        <v>2100348</v>
      </c>
      <c r="AL626">
        <v>21006046</v>
      </c>
      <c r="AM626">
        <v>21000335</v>
      </c>
      <c r="AN626">
        <v>533774</v>
      </c>
      <c r="AO626">
        <v>6225525</v>
      </c>
      <c r="AP626">
        <v>534876</v>
      </c>
      <c r="AQ626">
        <v>6212844</v>
      </c>
      <c r="AR626" t="s">
        <v>758</v>
      </c>
      <c r="AS626" t="s">
        <v>762</v>
      </c>
      <c r="AT626">
        <v>0.71460000000000001</v>
      </c>
      <c r="AU626" t="s">
        <v>755</v>
      </c>
      <c r="AV626">
        <v>8.4199999999999997E-2</v>
      </c>
      <c r="AW626" t="s">
        <v>763</v>
      </c>
      <c r="AX626">
        <v>103.864</v>
      </c>
      <c r="AY626" t="s">
        <v>753</v>
      </c>
      <c r="AZ626" t="s">
        <v>764</v>
      </c>
      <c r="BA626" t="s">
        <v>753</v>
      </c>
      <c r="BB626" t="s">
        <v>753</v>
      </c>
      <c r="BC626" t="s">
        <v>753</v>
      </c>
      <c r="BD626" t="s">
        <v>753</v>
      </c>
    </row>
    <row r="627" spans="1:56" x14ac:dyDescent="0.25">
      <c r="A627" t="s">
        <v>470</v>
      </c>
      <c r="B627">
        <v>1000</v>
      </c>
      <c r="C627">
        <v>1</v>
      </c>
      <c r="D627" t="s">
        <v>975</v>
      </c>
      <c r="E627">
        <v>740</v>
      </c>
      <c r="F627">
        <v>44.9</v>
      </c>
      <c r="G627">
        <v>9</v>
      </c>
      <c r="H627">
        <v>2.29</v>
      </c>
      <c r="I627">
        <v>3.5</v>
      </c>
      <c r="J627" t="s">
        <v>753</v>
      </c>
      <c r="K627" t="s">
        <v>787</v>
      </c>
      <c r="L627" t="s">
        <v>787</v>
      </c>
      <c r="M627" t="s">
        <v>738</v>
      </c>
      <c r="N627" t="s">
        <v>762</v>
      </c>
      <c r="O627" t="s">
        <v>2352</v>
      </c>
      <c r="P627" t="s">
        <v>753</v>
      </c>
      <c r="Q627" t="s">
        <v>787</v>
      </c>
      <c r="R627" t="s">
        <v>753</v>
      </c>
      <c r="S627" t="s">
        <v>787</v>
      </c>
      <c r="T627" t="s">
        <v>753</v>
      </c>
      <c r="U627">
        <v>0</v>
      </c>
      <c r="V627" t="s">
        <v>753</v>
      </c>
      <c r="W627" t="s">
        <v>762</v>
      </c>
      <c r="X627">
        <v>0</v>
      </c>
      <c r="Y627" t="s">
        <v>753</v>
      </c>
      <c r="Z627">
        <v>0</v>
      </c>
      <c r="AA627" t="s">
        <v>753</v>
      </c>
      <c r="AB627" t="s">
        <v>764</v>
      </c>
      <c r="AC627">
        <v>0.83230000000000004</v>
      </c>
      <c r="AD627">
        <v>18.885000000000002</v>
      </c>
      <c r="AE627" t="s">
        <v>1477</v>
      </c>
      <c r="AF627">
        <v>0</v>
      </c>
      <c r="AG627">
        <v>0</v>
      </c>
      <c r="AH627">
        <v>0</v>
      </c>
      <c r="AI627">
        <v>0</v>
      </c>
      <c r="AJ627" t="s">
        <v>1739</v>
      </c>
      <c r="AK627">
        <v>2100288</v>
      </c>
      <c r="AL627">
        <v>21006045</v>
      </c>
      <c r="AM627">
        <v>21000336</v>
      </c>
      <c r="AN627">
        <v>532164</v>
      </c>
      <c r="AO627">
        <v>6224755</v>
      </c>
      <c r="AP627">
        <v>532164</v>
      </c>
      <c r="AQ627">
        <v>6224755</v>
      </c>
      <c r="AR627" t="s">
        <v>758</v>
      </c>
      <c r="AT627" t="s">
        <v>1477</v>
      </c>
      <c r="AU627" t="s">
        <v>755</v>
      </c>
      <c r="AV627">
        <v>1.0000000000000001E-5</v>
      </c>
      <c r="AW627" t="s">
        <v>763</v>
      </c>
      <c r="AY627" t="s">
        <v>753</v>
      </c>
      <c r="AZ627" t="s">
        <v>764</v>
      </c>
      <c r="BA627" t="s">
        <v>753</v>
      </c>
      <c r="BB627" t="s">
        <v>753</v>
      </c>
      <c r="BC627" t="s">
        <v>753</v>
      </c>
      <c r="BD627" t="s">
        <v>753</v>
      </c>
    </row>
    <row r="628" spans="1:56" x14ac:dyDescent="0.25">
      <c r="A628" t="s">
        <v>226</v>
      </c>
      <c r="B628">
        <v>513</v>
      </c>
      <c r="C628">
        <v>1</v>
      </c>
      <c r="D628" t="s">
        <v>975</v>
      </c>
      <c r="E628">
        <v>740</v>
      </c>
      <c r="F628">
        <v>91.8</v>
      </c>
      <c r="G628">
        <v>9</v>
      </c>
      <c r="H628">
        <v>2.73</v>
      </c>
      <c r="I628">
        <v>4.9000000000000004</v>
      </c>
      <c r="J628" t="s">
        <v>753</v>
      </c>
      <c r="K628" t="s">
        <v>760</v>
      </c>
      <c r="L628" t="s">
        <v>760</v>
      </c>
      <c r="M628" t="s">
        <v>738</v>
      </c>
      <c r="N628" t="s">
        <v>753</v>
      </c>
      <c r="O628" t="s">
        <v>2352</v>
      </c>
      <c r="P628" t="s">
        <v>753</v>
      </c>
      <c r="Q628" t="s">
        <v>753</v>
      </c>
      <c r="R628" t="s">
        <v>753</v>
      </c>
      <c r="S628" t="s">
        <v>753</v>
      </c>
      <c r="T628" t="s">
        <v>753</v>
      </c>
      <c r="U628">
        <v>0</v>
      </c>
      <c r="V628" t="s">
        <v>753</v>
      </c>
      <c r="W628" t="s">
        <v>753</v>
      </c>
      <c r="X628">
        <v>0</v>
      </c>
      <c r="Y628" t="s">
        <v>753</v>
      </c>
      <c r="Z628" t="s">
        <v>760</v>
      </c>
      <c r="AA628" t="s">
        <v>753</v>
      </c>
      <c r="AB628">
        <v>0</v>
      </c>
      <c r="AC628">
        <v>1.7582</v>
      </c>
      <c r="AD628">
        <v>12.7072</v>
      </c>
      <c r="AE628" t="s">
        <v>1477</v>
      </c>
      <c r="AF628">
        <v>3150</v>
      </c>
      <c r="AG628">
        <v>0</v>
      </c>
      <c r="AH628">
        <v>0</v>
      </c>
      <c r="AI628">
        <v>0</v>
      </c>
      <c r="AJ628" t="s">
        <v>1315</v>
      </c>
      <c r="AK628">
        <v>2100290</v>
      </c>
      <c r="AL628">
        <v>21006047</v>
      </c>
      <c r="AM628">
        <v>21000333</v>
      </c>
      <c r="AN628">
        <v>536686</v>
      </c>
      <c r="AO628">
        <v>6225377</v>
      </c>
      <c r="AP628">
        <v>536579</v>
      </c>
      <c r="AQ628">
        <v>6225493</v>
      </c>
      <c r="AR628" t="s">
        <v>758</v>
      </c>
      <c r="AS628" t="s">
        <v>755</v>
      </c>
      <c r="AT628">
        <v>0.88990000000000002</v>
      </c>
      <c r="AU628" t="s">
        <v>755</v>
      </c>
      <c r="AV628">
        <v>6.08E-2</v>
      </c>
      <c r="AW628" t="s">
        <v>753</v>
      </c>
      <c r="AX628">
        <v>101.7859</v>
      </c>
      <c r="AY628" t="s">
        <v>753</v>
      </c>
      <c r="AZ628" t="s">
        <v>764</v>
      </c>
      <c r="BA628" t="s">
        <v>753</v>
      </c>
      <c r="BB628" t="s">
        <v>753</v>
      </c>
      <c r="BC628" t="s">
        <v>753</v>
      </c>
      <c r="BD628" t="s">
        <v>753</v>
      </c>
    </row>
    <row r="629" spans="1:56" x14ac:dyDescent="0.25">
      <c r="A629" t="s">
        <v>431</v>
      </c>
      <c r="B629">
        <v>884</v>
      </c>
      <c r="C629">
        <v>2</v>
      </c>
      <c r="D629" t="s">
        <v>1541</v>
      </c>
      <c r="E629">
        <v>320</v>
      </c>
      <c r="F629">
        <v>5.0999999999999996</v>
      </c>
      <c r="G629">
        <v>9</v>
      </c>
      <c r="H629">
        <v>1</v>
      </c>
      <c r="I629">
        <v>1.6</v>
      </c>
      <c r="J629" t="s">
        <v>753</v>
      </c>
      <c r="K629" t="s">
        <v>787</v>
      </c>
      <c r="L629" t="s">
        <v>787</v>
      </c>
      <c r="M629" t="s">
        <v>738</v>
      </c>
      <c r="N629" t="s">
        <v>787</v>
      </c>
      <c r="O629" t="s">
        <v>2352</v>
      </c>
      <c r="P629" t="s">
        <v>753</v>
      </c>
      <c r="Q629">
        <v>0</v>
      </c>
      <c r="R629" t="s">
        <v>753</v>
      </c>
      <c r="S629">
        <v>0</v>
      </c>
      <c r="T629" t="s">
        <v>753</v>
      </c>
      <c r="U629">
        <v>0</v>
      </c>
      <c r="V629" t="s">
        <v>753</v>
      </c>
      <c r="W629" t="s">
        <v>787</v>
      </c>
      <c r="X629">
        <v>0</v>
      </c>
      <c r="Y629" t="s">
        <v>753</v>
      </c>
      <c r="Z629">
        <v>0</v>
      </c>
      <c r="AA629" t="s">
        <v>753</v>
      </c>
      <c r="AB629">
        <v>0</v>
      </c>
      <c r="AC629">
        <v>3.6183999999999998</v>
      </c>
      <c r="AD629">
        <v>54.710500000000003</v>
      </c>
      <c r="AE629" t="s">
        <v>1477</v>
      </c>
      <c r="AF629">
        <v>0</v>
      </c>
      <c r="AG629">
        <v>0</v>
      </c>
      <c r="AH629">
        <v>0</v>
      </c>
      <c r="AI629">
        <v>0</v>
      </c>
      <c r="AJ629" t="s">
        <v>1640</v>
      </c>
      <c r="AK629">
        <v>5700065</v>
      </c>
      <c r="AL629">
        <v>70000072</v>
      </c>
      <c r="AM629">
        <v>57000118</v>
      </c>
      <c r="AN629">
        <v>686940</v>
      </c>
      <c r="AO629">
        <v>6129450</v>
      </c>
      <c r="AP629">
        <v>686940</v>
      </c>
      <c r="AQ629">
        <v>6129450</v>
      </c>
      <c r="AR629" t="s">
        <v>758</v>
      </c>
      <c r="AS629" t="s">
        <v>762</v>
      </c>
      <c r="AT629">
        <v>3.0451000000000001</v>
      </c>
      <c r="AU629" t="s">
        <v>763</v>
      </c>
      <c r="AV629">
        <v>0.25990000000000002</v>
      </c>
      <c r="AW629" t="s">
        <v>763</v>
      </c>
      <c r="AX629">
        <v>115.7916</v>
      </c>
      <c r="AY629" t="s">
        <v>753</v>
      </c>
      <c r="AZ629">
        <v>0</v>
      </c>
      <c r="BA629" t="s">
        <v>753</v>
      </c>
      <c r="BB629" t="s">
        <v>753</v>
      </c>
      <c r="BC629" t="s">
        <v>753</v>
      </c>
      <c r="BD629" t="s">
        <v>753</v>
      </c>
    </row>
    <row r="630" spans="1:56" x14ac:dyDescent="0.25">
      <c r="A630" t="s">
        <v>1410</v>
      </c>
      <c r="B630">
        <v>616</v>
      </c>
      <c r="C630">
        <v>1</v>
      </c>
      <c r="D630" t="s">
        <v>941</v>
      </c>
      <c r="E630">
        <v>760</v>
      </c>
      <c r="F630">
        <v>13.4</v>
      </c>
      <c r="G630">
        <v>15</v>
      </c>
      <c r="H630">
        <v>0.2</v>
      </c>
      <c r="I630">
        <v>0.4</v>
      </c>
      <c r="J630" t="s">
        <v>753</v>
      </c>
      <c r="K630" t="s">
        <v>787</v>
      </c>
      <c r="L630" t="s">
        <v>787</v>
      </c>
      <c r="M630" t="s">
        <v>738</v>
      </c>
      <c r="N630" t="s">
        <v>787</v>
      </c>
      <c r="O630" t="s">
        <v>2352</v>
      </c>
      <c r="P630" t="s">
        <v>753</v>
      </c>
      <c r="Q630">
        <v>0</v>
      </c>
      <c r="R630" t="s">
        <v>753</v>
      </c>
      <c r="S630">
        <v>0</v>
      </c>
      <c r="T630" t="s">
        <v>753</v>
      </c>
      <c r="U630">
        <v>0</v>
      </c>
      <c r="V630" t="s">
        <v>753</v>
      </c>
      <c r="W630" t="s">
        <v>787</v>
      </c>
      <c r="X630">
        <v>0</v>
      </c>
      <c r="Y630" t="s">
        <v>753</v>
      </c>
      <c r="Z630">
        <v>0</v>
      </c>
      <c r="AA630" t="s">
        <v>753</v>
      </c>
      <c r="AB630">
        <v>0</v>
      </c>
      <c r="AC630">
        <v>1.8076000000000001</v>
      </c>
      <c r="AD630">
        <v>63.608600000000003</v>
      </c>
      <c r="AE630">
        <v>8.5275999999999996</v>
      </c>
      <c r="AF630">
        <v>1150</v>
      </c>
      <c r="AG630">
        <v>69</v>
      </c>
      <c r="AH630">
        <v>62</v>
      </c>
      <c r="AI630">
        <v>43</v>
      </c>
      <c r="AJ630" t="s">
        <v>1411</v>
      </c>
      <c r="AK630">
        <v>2500569</v>
      </c>
      <c r="AL630">
        <v>25003308</v>
      </c>
      <c r="AM630">
        <v>25003307</v>
      </c>
      <c r="AN630">
        <v>453396</v>
      </c>
      <c r="AO630">
        <v>6192948</v>
      </c>
      <c r="AP630">
        <v>453396</v>
      </c>
      <c r="AQ630">
        <v>6192948</v>
      </c>
      <c r="AR630" t="s">
        <v>758</v>
      </c>
      <c r="AS630" t="s">
        <v>762</v>
      </c>
      <c r="AT630">
        <v>4.5773000000000001</v>
      </c>
      <c r="AU630" t="s">
        <v>763</v>
      </c>
      <c r="AV630">
        <v>0.33029999999999998</v>
      </c>
      <c r="AW630" t="s">
        <v>763</v>
      </c>
      <c r="AX630">
        <v>124.79900000000001</v>
      </c>
      <c r="AY630" t="s">
        <v>753</v>
      </c>
      <c r="AZ630">
        <v>0</v>
      </c>
      <c r="BA630" t="s">
        <v>753</v>
      </c>
      <c r="BB630" t="s">
        <v>753</v>
      </c>
      <c r="BC630" t="s">
        <v>753</v>
      </c>
      <c r="BD630" t="s">
        <v>753</v>
      </c>
    </row>
    <row r="631" spans="1:56" x14ac:dyDescent="0.25">
      <c r="A631" t="s">
        <v>1412</v>
      </c>
      <c r="B631">
        <v>617</v>
      </c>
      <c r="C631">
        <v>1</v>
      </c>
      <c r="D631" t="s">
        <v>941</v>
      </c>
      <c r="E631">
        <v>760</v>
      </c>
      <c r="F631">
        <v>6.9</v>
      </c>
      <c r="G631">
        <v>15</v>
      </c>
      <c r="H631">
        <v>0.13</v>
      </c>
      <c r="I631">
        <v>0.25</v>
      </c>
      <c r="J631" t="s">
        <v>753</v>
      </c>
      <c r="K631" t="s">
        <v>762</v>
      </c>
      <c r="L631" t="s">
        <v>762</v>
      </c>
      <c r="M631" t="s">
        <v>738</v>
      </c>
      <c r="N631" t="s">
        <v>753</v>
      </c>
      <c r="O631" t="s">
        <v>2352</v>
      </c>
      <c r="P631" t="s">
        <v>753</v>
      </c>
      <c r="Q631">
        <v>0</v>
      </c>
      <c r="R631" t="s">
        <v>753</v>
      </c>
      <c r="S631">
        <v>0</v>
      </c>
      <c r="T631" t="s">
        <v>753</v>
      </c>
      <c r="U631">
        <v>0</v>
      </c>
      <c r="V631" t="s">
        <v>753</v>
      </c>
      <c r="W631" t="s">
        <v>753</v>
      </c>
      <c r="X631">
        <v>0</v>
      </c>
      <c r="Y631" t="s">
        <v>753</v>
      </c>
      <c r="Z631">
        <v>0</v>
      </c>
      <c r="AA631" t="s">
        <v>753</v>
      </c>
      <c r="AB631">
        <v>0</v>
      </c>
      <c r="AC631">
        <v>2.0838999999999999</v>
      </c>
      <c r="AD631">
        <v>93.138199999999998</v>
      </c>
      <c r="AE631">
        <v>2.649</v>
      </c>
      <c r="AF631">
        <v>1150</v>
      </c>
      <c r="AG631">
        <v>69</v>
      </c>
      <c r="AH631">
        <v>62</v>
      </c>
      <c r="AI631">
        <v>43</v>
      </c>
      <c r="AJ631" t="s">
        <v>1413</v>
      </c>
      <c r="AK631">
        <v>2500571</v>
      </c>
      <c r="AL631">
        <v>25003312</v>
      </c>
      <c r="AM631">
        <v>25003311</v>
      </c>
      <c r="AN631">
        <v>451656</v>
      </c>
      <c r="AO631">
        <v>6188035</v>
      </c>
      <c r="AP631">
        <v>451656</v>
      </c>
      <c r="AQ631">
        <v>6188035</v>
      </c>
      <c r="AR631" t="s">
        <v>758</v>
      </c>
      <c r="AS631" t="s">
        <v>762</v>
      </c>
      <c r="AT631">
        <v>2.8967000000000001</v>
      </c>
      <c r="AU631" t="s">
        <v>763</v>
      </c>
      <c r="AV631">
        <v>0.10920000000000001</v>
      </c>
      <c r="AW631" t="s">
        <v>753</v>
      </c>
      <c r="AX631">
        <v>121.9023</v>
      </c>
      <c r="AY631" t="s">
        <v>753</v>
      </c>
      <c r="AZ631">
        <v>0</v>
      </c>
      <c r="BA631" t="s">
        <v>753</v>
      </c>
      <c r="BB631" t="s">
        <v>753</v>
      </c>
      <c r="BC631" t="s">
        <v>753</v>
      </c>
      <c r="BD631" t="s">
        <v>753</v>
      </c>
    </row>
    <row r="632" spans="1:56" x14ac:dyDescent="0.25">
      <c r="A632" t="s">
        <v>1414</v>
      </c>
      <c r="B632">
        <v>618</v>
      </c>
      <c r="C632">
        <v>1</v>
      </c>
      <c r="D632" t="s">
        <v>941</v>
      </c>
      <c r="E632">
        <v>760</v>
      </c>
      <c r="F632">
        <v>16.5</v>
      </c>
      <c r="G632">
        <v>11</v>
      </c>
      <c r="H632">
        <v>0.15</v>
      </c>
      <c r="I632">
        <v>0.3</v>
      </c>
      <c r="J632" t="s">
        <v>753</v>
      </c>
      <c r="K632" t="s">
        <v>787</v>
      </c>
      <c r="L632" t="s">
        <v>787</v>
      </c>
      <c r="M632" t="s">
        <v>738</v>
      </c>
      <c r="N632" t="s">
        <v>787</v>
      </c>
      <c r="O632" t="s">
        <v>2352</v>
      </c>
      <c r="P632" t="s">
        <v>753</v>
      </c>
      <c r="Q632">
        <v>0</v>
      </c>
      <c r="R632" t="s">
        <v>753</v>
      </c>
      <c r="S632">
        <v>0</v>
      </c>
      <c r="T632" t="s">
        <v>753</v>
      </c>
      <c r="U632">
        <v>0</v>
      </c>
      <c r="V632" t="s">
        <v>753</v>
      </c>
      <c r="W632" t="s">
        <v>787</v>
      </c>
      <c r="X632">
        <v>0</v>
      </c>
      <c r="Y632" t="s">
        <v>753</v>
      </c>
      <c r="Z632">
        <v>0</v>
      </c>
      <c r="AA632" t="s">
        <v>753</v>
      </c>
      <c r="AB632">
        <v>0</v>
      </c>
      <c r="AC632">
        <v>3.6989999999999998</v>
      </c>
      <c r="AD632">
        <v>43.375</v>
      </c>
      <c r="AE632">
        <v>7.6783000000000001</v>
      </c>
      <c r="AF632">
        <v>1150</v>
      </c>
      <c r="AG632">
        <v>69</v>
      </c>
      <c r="AH632">
        <v>62</v>
      </c>
      <c r="AI632">
        <v>43</v>
      </c>
      <c r="AJ632" t="s">
        <v>1415</v>
      </c>
      <c r="AK632">
        <v>2500568</v>
      </c>
      <c r="AL632">
        <v>25003306</v>
      </c>
      <c r="AM632">
        <v>25003305</v>
      </c>
      <c r="AN632">
        <v>453809</v>
      </c>
      <c r="AO632">
        <v>6193047</v>
      </c>
      <c r="AP632">
        <v>453809</v>
      </c>
      <c r="AQ632">
        <v>6193047</v>
      </c>
      <c r="AR632" t="s">
        <v>758</v>
      </c>
      <c r="AS632" t="s">
        <v>762</v>
      </c>
      <c r="AT632">
        <v>4.7826000000000004</v>
      </c>
      <c r="AU632" t="s">
        <v>763</v>
      </c>
      <c r="AV632">
        <v>0.4405</v>
      </c>
      <c r="AW632" t="s">
        <v>763</v>
      </c>
      <c r="AX632">
        <v>116.68219999999999</v>
      </c>
      <c r="AY632" t="s">
        <v>753</v>
      </c>
      <c r="AZ632">
        <v>0</v>
      </c>
      <c r="BA632" t="s">
        <v>753</v>
      </c>
      <c r="BB632" t="s">
        <v>753</v>
      </c>
      <c r="BC632" t="s">
        <v>753</v>
      </c>
      <c r="BD632" t="s">
        <v>753</v>
      </c>
    </row>
    <row r="633" spans="1:56" x14ac:dyDescent="0.25">
      <c r="A633" t="s">
        <v>1416</v>
      </c>
      <c r="B633">
        <v>619</v>
      </c>
      <c r="C633">
        <v>1</v>
      </c>
      <c r="D633" t="s">
        <v>941</v>
      </c>
      <c r="E633">
        <v>760</v>
      </c>
      <c r="F633">
        <v>6.4</v>
      </c>
      <c r="G633">
        <v>15</v>
      </c>
      <c r="H633">
        <v>0.13</v>
      </c>
      <c r="I633">
        <v>0.25</v>
      </c>
      <c r="J633" t="s">
        <v>753</v>
      </c>
      <c r="K633" t="s">
        <v>762</v>
      </c>
      <c r="L633" t="s">
        <v>762</v>
      </c>
      <c r="M633" t="s">
        <v>738</v>
      </c>
      <c r="N633" t="s">
        <v>762</v>
      </c>
      <c r="O633" t="s">
        <v>2352</v>
      </c>
      <c r="P633" t="s">
        <v>753</v>
      </c>
      <c r="Q633">
        <v>0</v>
      </c>
      <c r="R633" t="s">
        <v>753</v>
      </c>
      <c r="S633">
        <v>0</v>
      </c>
      <c r="T633" t="s">
        <v>753</v>
      </c>
      <c r="U633">
        <v>0</v>
      </c>
      <c r="V633" t="s">
        <v>753</v>
      </c>
      <c r="W633" t="s">
        <v>762</v>
      </c>
      <c r="X633">
        <v>0</v>
      </c>
      <c r="Y633" t="s">
        <v>753</v>
      </c>
      <c r="Z633">
        <v>0</v>
      </c>
      <c r="AA633" t="s">
        <v>753</v>
      </c>
      <c r="AB633">
        <v>0</v>
      </c>
      <c r="AC633">
        <v>1.3051999999999999</v>
      </c>
      <c r="AD633">
        <v>124.125</v>
      </c>
      <c r="AE633">
        <v>2.4533</v>
      </c>
      <c r="AF633">
        <v>1150</v>
      </c>
      <c r="AG633">
        <v>69</v>
      </c>
      <c r="AH633">
        <v>62</v>
      </c>
      <c r="AI633">
        <v>43</v>
      </c>
      <c r="AJ633" t="s">
        <v>1417</v>
      </c>
      <c r="AK633">
        <v>2500570</v>
      </c>
      <c r="AL633">
        <v>25003310</v>
      </c>
      <c r="AM633">
        <v>25003309</v>
      </c>
      <c r="AN633">
        <v>452019</v>
      </c>
      <c r="AO633">
        <v>6191005</v>
      </c>
      <c r="AP633">
        <v>452019</v>
      </c>
      <c r="AQ633">
        <v>6191005</v>
      </c>
      <c r="AR633" t="s">
        <v>758</v>
      </c>
      <c r="AS633" t="s">
        <v>762</v>
      </c>
      <c r="AT633">
        <v>2.9262999999999999</v>
      </c>
      <c r="AU633" t="s">
        <v>763</v>
      </c>
      <c r="AV633">
        <v>0.2233</v>
      </c>
      <c r="AW633" t="s">
        <v>763</v>
      </c>
      <c r="AX633">
        <v>105.4941</v>
      </c>
      <c r="AY633" t="s">
        <v>753</v>
      </c>
      <c r="AZ633">
        <v>0</v>
      </c>
      <c r="BA633" t="s">
        <v>753</v>
      </c>
      <c r="BB633" t="s">
        <v>753</v>
      </c>
      <c r="BC633" t="s">
        <v>753</v>
      </c>
      <c r="BD633" t="s">
        <v>753</v>
      </c>
    </row>
    <row r="634" spans="1:56" x14ac:dyDescent="0.25">
      <c r="A634" t="s">
        <v>847</v>
      </c>
      <c r="B634">
        <v>75</v>
      </c>
      <c r="C634">
        <v>1</v>
      </c>
      <c r="D634" t="s">
        <v>801</v>
      </c>
      <c r="E634">
        <v>561</v>
      </c>
      <c r="F634">
        <v>5.5</v>
      </c>
      <c r="G634">
        <v>13</v>
      </c>
      <c r="H634">
        <v>0.63</v>
      </c>
      <c r="I634">
        <v>1.3</v>
      </c>
      <c r="J634" t="s">
        <v>753</v>
      </c>
      <c r="K634" t="s">
        <v>787</v>
      </c>
      <c r="L634" t="s">
        <v>787</v>
      </c>
      <c r="M634" t="s">
        <v>738</v>
      </c>
      <c r="N634" t="s">
        <v>787</v>
      </c>
      <c r="O634" t="s">
        <v>2352</v>
      </c>
      <c r="P634" t="s">
        <v>753</v>
      </c>
      <c r="Q634">
        <v>0</v>
      </c>
      <c r="R634" t="s">
        <v>753</v>
      </c>
      <c r="S634">
        <v>0</v>
      </c>
      <c r="T634" t="s">
        <v>753</v>
      </c>
      <c r="U634">
        <v>0</v>
      </c>
      <c r="V634" t="s">
        <v>753</v>
      </c>
      <c r="W634" t="s">
        <v>787</v>
      </c>
      <c r="X634">
        <v>0</v>
      </c>
      <c r="Y634" t="s">
        <v>753</v>
      </c>
      <c r="Z634">
        <v>0</v>
      </c>
      <c r="AA634" t="s">
        <v>753</v>
      </c>
      <c r="AB634">
        <v>0</v>
      </c>
      <c r="AC634">
        <v>0.21290000000000001</v>
      </c>
      <c r="AD634">
        <v>89.592100000000002</v>
      </c>
      <c r="AE634" t="s">
        <v>1477</v>
      </c>
      <c r="AF634">
        <v>0</v>
      </c>
      <c r="AG634">
        <v>253</v>
      </c>
      <c r="AH634">
        <v>0</v>
      </c>
      <c r="AI634">
        <v>121</v>
      </c>
      <c r="AJ634" t="s">
        <v>848</v>
      </c>
      <c r="AK634">
        <v>3500003</v>
      </c>
      <c r="AL634">
        <v>35000586</v>
      </c>
      <c r="AM634">
        <v>35000003</v>
      </c>
      <c r="AN634">
        <v>494343</v>
      </c>
      <c r="AO634">
        <v>6127109</v>
      </c>
      <c r="AP634">
        <v>494343</v>
      </c>
      <c r="AQ634">
        <v>6127109</v>
      </c>
      <c r="AR634" t="s">
        <v>758</v>
      </c>
      <c r="AS634" t="s">
        <v>762</v>
      </c>
      <c r="AT634">
        <v>1.7021999999999999</v>
      </c>
      <c r="AU634" t="s">
        <v>763</v>
      </c>
      <c r="AV634">
        <v>0.35880000000000001</v>
      </c>
      <c r="AW634" t="s">
        <v>763</v>
      </c>
      <c r="AX634">
        <v>98.181899999999999</v>
      </c>
      <c r="AY634" t="s">
        <v>753</v>
      </c>
      <c r="AZ634" t="s">
        <v>764</v>
      </c>
      <c r="BA634" t="s">
        <v>753</v>
      </c>
      <c r="BB634" t="s">
        <v>753</v>
      </c>
      <c r="BC634" t="s">
        <v>753</v>
      </c>
      <c r="BD634" t="s">
        <v>753</v>
      </c>
    </row>
    <row r="635" spans="1:56" x14ac:dyDescent="0.25">
      <c r="A635" t="s">
        <v>374</v>
      </c>
      <c r="B635">
        <v>777</v>
      </c>
      <c r="C635">
        <v>2</v>
      </c>
      <c r="D635" t="s">
        <v>1488</v>
      </c>
      <c r="E635">
        <v>223</v>
      </c>
      <c r="F635">
        <v>286.8</v>
      </c>
      <c r="G635">
        <v>10</v>
      </c>
      <c r="H635">
        <v>3.07</v>
      </c>
      <c r="I635">
        <v>5.4</v>
      </c>
      <c r="J635" t="s">
        <v>753</v>
      </c>
      <c r="K635" t="s">
        <v>760</v>
      </c>
      <c r="L635" t="s">
        <v>760</v>
      </c>
      <c r="M635" t="s">
        <v>738</v>
      </c>
      <c r="N635" t="s">
        <v>760</v>
      </c>
      <c r="O635" t="s">
        <v>2352</v>
      </c>
      <c r="P635" t="s">
        <v>753</v>
      </c>
      <c r="Q635" t="s">
        <v>762</v>
      </c>
      <c r="R635" t="s">
        <v>753</v>
      </c>
      <c r="S635" t="s">
        <v>762</v>
      </c>
      <c r="T635" t="s">
        <v>753</v>
      </c>
      <c r="U635">
        <v>0</v>
      </c>
      <c r="V635" t="s">
        <v>753</v>
      </c>
      <c r="W635" t="s">
        <v>760</v>
      </c>
      <c r="X635">
        <v>0</v>
      </c>
      <c r="Y635" t="s">
        <v>753</v>
      </c>
      <c r="Z635">
        <v>0</v>
      </c>
      <c r="AA635" t="s">
        <v>753</v>
      </c>
      <c r="AB635">
        <v>0</v>
      </c>
      <c r="AC635">
        <v>2.50685</v>
      </c>
      <c r="AD635">
        <v>18.865033333333333</v>
      </c>
      <c r="AE635">
        <v>0.1</v>
      </c>
      <c r="AF635">
        <v>3140</v>
      </c>
      <c r="AG635">
        <v>0</v>
      </c>
      <c r="AH635">
        <v>0</v>
      </c>
      <c r="AI635">
        <v>0</v>
      </c>
      <c r="AJ635" t="s">
        <v>1565</v>
      </c>
      <c r="AK635">
        <v>5000003</v>
      </c>
      <c r="AL635">
        <v>50000249</v>
      </c>
      <c r="AM635">
        <v>50000003</v>
      </c>
      <c r="AN635">
        <v>715252</v>
      </c>
      <c r="AO635">
        <v>6196623</v>
      </c>
      <c r="AP635">
        <v>715252</v>
      </c>
      <c r="AQ635">
        <v>6196623</v>
      </c>
      <c r="AR635" t="s">
        <v>758</v>
      </c>
      <c r="AS635" t="s">
        <v>753</v>
      </c>
      <c r="AT635">
        <v>1.2132666666666667</v>
      </c>
      <c r="AU635" t="s">
        <v>763</v>
      </c>
      <c r="AV635">
        <v>0.15870000000000004</v>
      </c>
      <c r="AW635" t="s">
        <v>763</v>
      </c>
      <c r="AX635">
        <v>104.26746666666668</v>
      </c>
      <c r="AY635" t="s">
        <v>753</v>
      </c>
      <c r="AZ635">
        <v>0</v>
      </c>
      <c r="BA635" t="s">
        <v>753</v>
      </c>
      <c r="BB635" t="s">
        <v>753</v>
      </c>
      <c r="BC635" t="s">
        <v>753</v>
      </c>
      <c r="BD635" t="s">
        <v>753</v>
      </c>
    </row>
    <row r="636" spans="1:56" x14ac:dyDescent="0.25">
      <c r="A636" t="s">
        <v>145</v>
      </c>
      <c r="B636">
        <v>355</v>
      </c>
      <c r="C636">
        <v>1</v>
      </c>
      <c r="D636" t="s">
        <v>998</v>
      </c>
      <c r="E636">
        <v>820</v>
      </c>
      <c r="F636">
        <v>37.700000000000003</v>
      </c>
      <c r="G636">
        <v>10</v>
      </c>
      <c r="H636">
        <v>5.24</v>
      </c>
      <c r="I636">
        <v>17</v>
      </c>
      <c r="J636" t="s">
        <v>753</v>
      </c>
      <c r="K636" t="s">
        <v>762</v>
      </c>
      <c r="L636" t="s">
        <v>762</v>
      </c>
      <c r="M636" t="s">
        <v>738</v>
      </c>
      <c r="N636" t="s">
        <v>753</v>
      </c>
      <c r="O636" t="s">
        <v>2352</v>
      </c>
      <c r="P636" t="s">
        <v>753</v>
      </c>
      <c r="Q636" t="s">
        <v>755</v>
      </c>
      <c r="R636" t="s">
        <v>753</v>
      </c>
      <c r="S636" t="s">
        <v>755</v>
      </c>
      <c r="T636" t="s">
        <v>753</v>
      </c>
      <c r="U636">
        <v>0</v>
      </c>
      <c r="V636" t="s">
        <v>753</v>
      </c>
      <c r="W636" t="s">
        <v>753</v>
      </c>
      <c r="X636">
        <v>0</v>
      </c>
      <c r="Y636" t="s">
        <v>753</v>
      </c>
      <c r="Z636">
        <v>0</v>
      </c>
      <c r="AA636" t="s">
        <v>753</v>
      </c>
      <c r="AB636">
        <v>0</v>
      </c>
      <c r="AC636">
        <v>2.0177999999999998</v>
      </c>
      <c r="AD636">
        <v>12.950699999999999</v>
      </c>
      <c r="AE636">
        <v>0.1</v>
      </c>
      <c r="AF636">
        <v>3140</v>
      </c>
      <c r="AG636">
        <v>0</v>
      </c>
      <c r="AH636">
        <v>0</v>
      </c>
      <c r="AI636">
        <v>0</v>
      </c>
      <c r="AJ636" t="s">
        <v>1125</v>
      </c>
      <c r="AK636">
        <v>1300003</v>
      </c>
      <c r="AL636">
        <v>13000112</v>
      </c>
      <c r="AM636">
        <v>13000003</v>
      </c>
      <c r="AN636">
        <v>524225</v>
      </c>
      <c r="AO636">
        <v>6302796</v>
      </c>
      <c r="AP636">
        <v>524225</v>
      </c>
      <c r="AQ636">
        <v>6302796</v>
      </c>
      <c r="AR636" t="s">
        <v>758</v>
      </c>
      <c r="AS636" t="s">
        <v>755</v>
      </c>
      <c r="AT636">
        <v>0.87649999999999995</v>
      </c>
      <c r="AU636" t="s">
        <v>763</v>
      </c>
      <c r="AV636">
        <v>0.1124</v>
      </c>
      <c r="AW636" t="s">
        <v>763</v>
      </c>
      <c r="AX636">
        <v>107.04470000000001</v>
      </c>
      <c r="AY636" t="s">
        <v>753</v>
      </c>
      <c r="AZ636" t="s">
        <v>764</v>
      </c>
      <c r="BA636" t="s">
        <v>753</v>
      </c>
      <c r="BB636" t="s">
        <v>753</v>
      </c>
      <c r="BC636" t="s">
        <v>753</v>
      </c>
      <c r="BD636" t="s">
        <v>753</v>
      </c>
    </row>
    <row r="637" spans="1:56" x14ac:dyDescent="0.25">
      <c r="A637" t="s">
        <v>432</v>
      </c>
      <c r="B637">
        <v>885</v>
      </c>
      <c r="C637">
        <v>2</v>
      </c>
      <c r="D637" t="s">
        <v>1541</v>
      </c>
      <c r="E637">
        <v>330</v>
      </c>
      <c r="F637">
        <v>7.9</v>
      </c>
      <c r="G637">
        <v>11</v>
      </c>
      <c r="H637">
        <v>0.17</v>
      </c>
      <c r="I637">
        <v>0.35</v>
      </c>
      <c r="J637" t="s">
        <v>753</v>
      </c>
      <c r="K637" t="s">
        <v>753</v>
      </c>
      <c r="L637" t="s">
        <v>753</v>
      </c>
      <c r="M637" t="s">
        <v>754</v>
      </c>
      <c r="N637" t="s">
        <v>753</v>
      </c>
      <c r="O637" t="s">
        <v>2352</v>
      </c>
      <c r="P637" t="s">
        <v>753</v>
      </c>
      <c r="Q637">
        <v>0</v>
      </c>
      <c r="R637" t="s">
        <v>753</v>
      </c>
      <c r="S637">
        <v>0</v>
      </c>
      <c r="T637" t="s">
        <v>753</v>
      </c>
      <c r="U637">
        <v>0</v>
      </c>
      <c r="V637" t="s">
        <v>753</v>
      </c>
      <c r="W637" t="s">
        <v>753</v>
      </c>
      <c r="X637">
        <v>0</v>
      </c>
      <c r="Y637" t="s">
        <v>753</v>
      </c>
      <c r="Z637">
        <v>0</v>
      </c>
      <c r="AA637" t="s">
        <v>753</v>
      </c>
      <c r="AB637">
        <v>0</v>
      </c>
      <c r="AC637">
        <v>2.5819000000000001</v>
      </c>
      <c r="AD637">
        <v>46.972700000000003</v>
      </c>
      <c r="AE637">
        <v>14.8786</v>
      </c>
      <c r="AF637">
        <v>1150</v>
      </c>
      <c r="AG637">
        <v>162</v>
      </c>
      <c r="AH637">
        <v>143</v>
      </c>
      <c r="AI637">
        <v>96</v>
      </c>
      <c r="AJ637" t="s">
        <v>1644</v>
      </c>
      <c r="AK637">
        <v>5400012</v>
      </c>
      <c r="AL637">
        <v>54000423</v>
      </c>
      <c r="AM637">
        <v>54000014</v>
      </c>
      <c r="AN637">
        <v>639419</v>
      </c>
      <c r="AO637">
        <v>6118994</v>
      </c>
      <c r="AP637">
        <v>99</v>
      </c>
      <c r="AQ637">
        <v>99</v>
      </c>
      <c r="AR637" t="s">
        <v>758</v>
      </c>
      <c r="AS637">
        <v>0</v>
      </c>
      <c r="AT637">
        <v>1.6357999999999999</v>
      </c>
      <c r="AU637" t="s">
        <v>763</v>
      </c>
      <c r="AV637">
        <v>0.14599999999999999</v>
      </c>
      <c r="AW637" t="s">
        <v>753</v>
      </c>
      <c r="AX637">
        <v>91.975899999999996</v>
      </c>
      <c r="AY637" t="s">
        <v>753</v>
      </c>
      <c r="AZ637">
        <v>0</v>
      </c>
      <c r="BA637" t="s">
        <v>753</v>
      </c>
      <c r="BB637" t="s">
        <v>753</v>
      </c>
      <c r="BC637" t="s">
        <v>753</v>
      </c>
      <c r="BD637" t="s">
        <v>753</v>
      </c>
    </row>
    <row r="638" spans="1:56" x14ac:dyDescent="0.25">
      <c r="A638" t="s">
        <v>146</v>
      </c>
      <c r="B638">
        <v>357</v>
      </c>
      <c r="C638">
        <v>1</v>
      </c>
      <c r="D638" t="s">
        <v>998</v>
      </c>
      <c r="E638">
        <v>779</v>
      </c>
      <c r="F638">
        <v>69.2</v>
      </c>
      <c r="G638">
        <v>9</v>
      </c>
      <c r="H638">
        <v>0.65</v>
      </c>
      <c r="I638">
        <v>1.7</v>
      </c>
      <c r="J638" t="s">
        <v>753</v>
      </c>
      <c r="K638" t="s">
        <v>753</v>
      </c>
      <c r="L638" t="s">
        <v>762</v>
      </c>
      <c r="M638" t="s">
        <v>754</v>
      </c>
      <c r="N638" t="s">
        <v>753</v>
      </c>
      <c r="O638" t="s">
        <v>2352</v>
      </c>
      <c r="P638" t="s">
        <v>753</v>
      </c>
      <c r="Q638" t="s">
        <v>753</v>
      </c>
      <c r="R638" t="s">
        <v>753</v>
      </c>
      <c r="S638" t="s">
        <v>753</v>
      </c>
      <c r="T638" t="s">
        <v>753</v>
      </c>
      <c r="U638">
        <v>0</v>
      </c>
      <c r="V638" t="s">
        <v>753</v>
      </c>
      <c r="W638" t="s">
        <v>753</v>
      </c>
      <c r="X638">
        <v>0</v>
      </c>
      <c r="Y638" t="s">
        <v>753</v>
      </c>
      <c r="Z638">
        <v>0</v>
      </c>
      <c r="AA638" t="s">
        <v>753</v>
      </c>
      <c r="AB638" t="s">
        <v>764</v>
      </c>
      <c r="AC638">
        <v>1.7166000000000001</v>
      </c>
      <c r="AD638">
        <v>45.153300000000002</v>
      </c>
      <c r="AE638">
        <v>0.1</v>
      </c>
      <c r="AF638">
        <v>3150</v>
      </c>
      <c r="AG638">
        <v>41</v>
      </c>
      <c r="AH638">
        <v>41</v>
      </c>
      <c r="AI638">
        <v>29</v>
      </c>
      <c r="AJ638" t="s">
        <v>1126</v>
      </c>
      <c r="AK638">
        <v>2000024</v>
      </c>
      <c r="AL638">
        <v>20000184</v>
      </c>
      <c r="AM638">
        <v>20000033</v>
      </c>
      <c r="AN638">
        <v>491365</v>
      </c>
      <c r="AO638">
        <v>6261674</v>
      </c>
      <c r="AP638">
        <v>491466</v>
      </c>
      <c r="AQ638">
        <v>6261633</v>
      </c>
      <c r="AR638" t="s">
        <v>758</v>
      </c>
      <c r="AS638" t="s">
        <v>755</v>
      </c>
      <c r="AT638">
        <v>1.0183500000000001</v>
      </c>
      <c r="AU638" t="s">
        <v>755</v>
      </c>
      <c r="AV638">
        <v>5.7099999999999998E-2</v>
      </c>
      <c r="AW638" t="s">
        <v>755</v>
      </c>
      <c r="AX638">
        <v>98.14670000000001</v>
      </c>
      <c r="AY638" t="s">
        <v>753</v>
      </c>
      <c r="AZ638" t="s">
        <v>764</v>
      </c>
      <c r="BA638" t="s">
        <v>753</v>
      </c>
      <c r="BB638" t="s">
        <v>753</v>
      </c>
      <c r="BC638" t="s">
        <v>753</v>
      </c>
      <c r="BD638" t="s">
        <v>753</v>
      </c>
    </row>
    <row r="639" spans="1:56" x14ac:dyDescent="0.25">
      <c r="A639" t="s">
        <v>339</v>
      </c>
      <c r="B639">
        <v>719</v>
      </c>
      <c r="C639">
        <v>2</v>
      </c>
      <c r="D639" t="s">
        <v>1495</v>
      </c>
      <c r="E639">
        <v>190</v>
      </c>
      <c r="F639">
        <v>3</v>
      </c>
      <c r="G639">
        <v>9</v>
      </c>
      <c r="H639">
        <v>1.5</v>
      </c>
      <c r="I639">
        <v>1.9</v>
      </c>
      <c r="J639" t="s">
        <v>753</v>
      </c>
      <c r="K639" t="s">
        <v>1477</v>
      </c>
      <c r="L639" t="s">
        <v>1477</v>
      </c>
      <c r="M639">
        <v>0</v>
      </c>
      <c r="N639">
        <v>0</v>
      </c>
      <c r="O639" t="s">
        <v>2352</v>
      </c>
      <c r="P639" t="s">
        <v>753</v>
      </c>
      <c r="Q639">
        <v>0</v>
      </c>
      <c r="R639" t="s">
        <v>753</v>
      </c>
      <c r="S639">
        <v>0</v>
      </c>
      <c r="T639" t="s">
        <v>753</v>
      </c>
      <c r="U639">
        <v>0</v>
      </c>
      <c r="V639" t="s">
        <v>753</v>
      </c>
      <c r="W639">
        <v>0</v>
      </c>
      <c r="X639">
        <v>0</v>
      </c>
      <c r="Y639" t="s">
        <v>753</v>
      </c>
      <c r="Z639">
        <v>0</v>
      </c>
      <c r="AA639" t="s">
        <v>753</v>
      </c>
      <c r="AB639">
        <v>0</v>
      </c>
      <c r="AC639">
        <v>2.1642999999999999</v>
      </c>
      <c r="AD639">
        <v>43</v>
      </c>
      <c r="AE639" t="s">
        <v>1477</v>
      </c>
      <c r="AF639">
        <v>3140</v>
      </c>
      <c r="AG639">
        <v>139</v>
      </c>
      <c r="AH639">
        <v>123</v>
      </c>
      <c r="AI639">
        <v>0</v>
      </c>
      <c r="AJ639" t="s">
        <v>1524</v>
      </c>
      <c r="AK639">
        <v>5200109</v>
      </c>
      <c r="AL639">
        <v>52000989</v>
      </c>
      <c r="AM639">
        <v>52000200</v>
      </c>
      <c r="AN639">
        <v>710538</v>
      </c>
      <c r="AO639">
        <v>6184550</v>
      </c>
      <c r="AP639">
        <v>710538</v>
      </c>
      <c r="AQ639">
        <v>6184550</v>
      </c>
      <c r="AR639" t="s">
        <v>758</v>
      </c>
      <c r="AS639">
        <v>0</v>
      </c>
      <c r="AT639" t="s">
        <v>1477</v>
      </c>
      <c r="AU639">
        <v>0</v>
      </c>
      <c r="AV639">
        <v>0</v>
      </c>
      <c r="AW639">
        <v>0</v>
      </c>
      <c r="AX639" t="s">
        <v>1477</v>
      </c>
      <c r="AY639">
        <v>0</v>
      </c>
      <c r="AZ639">
        <v>0</v>
      </c>
      <c r="BA639" t="s">
        <v>753</v>
      </c>
      <c r="BB639" t="s">
        <v>753</v>
      </c>
      <c r="BC639" t="s">
        <v>753</v>
      </c>
      <c r="BD639" t="s">
        <v>753</v>
      </c>
    </row>
    <row r="640" spans="1:56" x14ac:dyDescent="0.25">
      <c r="A640" t="s">
        <v>227</v>
      </c>
      <c r="B640">
        <v>515</v>
      </c>
      <c r="C640">
        <v>1</v>
      </c>
      <c r="D640" t="s">
        <v>975</v>
      </c>
      <c r="E640">
        <v>746</v>
      </c>
      <c r="F640">
        <v>21.2</v>
      </c>
      <c r="G640">
        <v>9</v>
      </c>
      <c r="H640">
        <v>2.2200000000000002</v>
      </c>
      <c r="I640">
        <v>3.8</v>
      </c>
      <c r="J640" t="s">
        <v>753</v>
      </c>
      <c r="K640" t="s">
        <v>787</v>
      </c>
      <c r="L640" t="s">
        <v>787</v>
      </c>
      <c r="M640" t="s">
        <v>738</v>
      </c>
      <c r="N640" t="s">
        <v>787</v>
      </c>
      <c r="O640" t="s">
        <v>2352</v>
      </c>
      <c r="P640" t="s">
        <v>753</v>
      </c>
      <c r="Q640" t="s">
        <v>787</v>
      </c>
      <c r="R640" t="s">
        <v>753</v>
      </c>
      <c r="S640" t="s">
        <v>787</v>
      </c>
      <c r="T640" t="s">
        <v>753</v>
      </c>
      <c r="U640">
        <v>0</v>
      </c>
      <c r="V640" t="s">
        <v>753</v>
      </c>
      <c r="W640" t="s">
        <v>787</v>
      </c>
      <c r="X640">
        <v>0</v>
      </c>
      <c r="Y640" t="s">
        <v>753</v>
      </c>
      <c r="Z640" t="s">
        <v>787</v>
      </c>
      <c r="AA640" t="s">
        <v>753</v>
      </c>
      <c r="AB640" t="s">
        <v>764</v>
      </c>
      <c r="AC640">
        <v>2.1974</v>
      </c>
      <c r="AD640">
        <v>30.4605</v>
      </c>
      <c r="AE640">
        <v>0.1</v>
      </c>
      <c r="AF640">
        <v>3100</v>
      </c>
      <c r="AG640">
        <v>0</v>
      </c>
      <c r="AH640">
        <v>0</v>
      </c>
      <c r="AI640">
        <v>0</v>
      </c>
      <c r="AJ640" t="s">
        <v>1316</v>
      </c>
      <c r="AK640">
        <v>2100328</v>
      </c>
      <c r="AL640">
        <v>21001774</v>
      </c>
      <c r="AM640">
        <v>21000369</v>
      </c>
      <c r="AN640">
        <v>557923</v>
      </c>
      <c r="AO640">
        <v>6209612</v>
      </c>
      <c r="AP640">
        <v>557923</v>
      </c>
      <c r="AQ640">
        <v>6209612</v>
      </c>
      <c r="AR640" t="s">
        <v>758</v>
      </c>
      <c r="AS640" t="s">
        <v>762</v>
      </c>
      <c r="AT640">
        <v>5.0473999999999997</v>
      </c>
      <c r="AU640" t="s">
        <v>763</v>
      </c>
      <c r="AV640">
        <v>0.5726</v>
      </c>
      <c r="AW640" t="s">
        <v>763</v>
      </c>
      <c r="AX640">
        <v>143.63030000000001</v>
      </c>
      <c r="AY640" t="s">
        <v>753</v>
      </c>
      <c r="AZ640" t="s">
        <v>764</v>
      </c>
      <c r="BA640" t="s">
        <v>753</v>
      </c>
      <c r="BB640" t="s">
        <v>753</v>
      </c>
      <c r="BC640" t="s">
        <v>753</v>
      </c>
      <c r="BD640" t="s">
        <v>753</v>
      </c>
    </row>
    <row r="641" spans="1:56" x14ac:dyDescent="0.25">
      <c r="A641" t="s">
        <v>228</v>
      </c>
      <c r="B641">
        <v>516</v>
      </c>
      <c r="C641">
        <v>1</v>
      </c>
      <c r="D641" t="s">
        <v>975</v>
      </c>
      <c r="E641">
        <v>746</v>
      </c>
      <c r="F641">
        <v>758.3</v>
      </c>
      <c r="G641">
        <v>10</v>
      </c>
      <c r="H641">
        <v>7.55</v>
      </c>
      <c r="I641">
        <v>18.5</v>
      </c>
      <c r="J641" t="s">
        <v>753</v>
      </c>
      <c r="K641" t="s">
        <v>787</v>
      </c>
      <c r="L641" t="s">
        <v>787</v>
      </c>
      <c r="M641" t="s">
        <v>738</v>
      </c>
      <c r="N641" t="s">
        <v>753</v>
      </c>
      <c r="O641" t="s">
        <v>787</v>
      </c>
      <c r="P641" t="s">
        <v>753</v>
      </c>
      <c r="Q641" t="s">
        <v>762</v>
      </c>
      <c r="R641" t="s">
        <v>753</v>
      </c>
      <c r="S641" t="s">
        <v>760</v>
      </c>
      <c r="T641" t="s">
        <v>753</v>
      </c>
      <c r="U641" t="s">
        <v>760</v>
      </c>
      <c r="V641" t="s">
        <v>753</v>
      </c>
      <c r="W641" t="s">
        <v>760</v>
      </c>
      <c r="X641">
        <v>0</v>
      </c>
      <c r="Y641" t="s">
        <v>753</v>
      </c>
      <c r="Z641" t="s">
        <v>787</v>
      </c>
      <c r="AA641" t="s">
        <v>753</v>
      </c>
      <c r="AB641" t="s">
        <v>764</v>
      </c>
      <c r="AC641">
        <v>2.4451000000000001</v>
      </c>
      <c r="AD641">
        <v>12.80785</v>
      </c>
      <c r="AE641">
        <v>0.1</v>
      </c>
      <c r="AF641">
        <v>3150</v>
      </c>
      <c r="AG641">
        <v>0</v>
      </c>
      <c r="AH641">
        <v>0</v>
      </c>
      <c r="AI641">
        <v>0</v>
      </c>
      <c r="AJ641" t="s">
        <v>1317</v>
      </c>
      <c r="AK641">
        <v>2100326</v>
      </c>
      <c r="AL641">
        <v>21001372</v>
      </c>
      <c r="AM641">
        <v>21000367</v>
      </c>
      <c r="AN641">
        <v>557952</v>
      </c>
      <c r="AO641">
        <v>6207834</v>
      </c>
      <c r="AP641">
        <v>557759</v>
      </c>
      <c r="AQ641">
        <v>6208033</v>
      </c>
      <c r="AR641" t="s">
        <v>758</v>
      </c>
      <c r="AS641" t="s">
        <v>755</v>
      </c>
      <c r="AT641">
        <v>1.0854999999999999</v>
      </c>
      <c r="AU641" t="s">
        <v>763</v>
      </c>
      <c r="AV641">
        <v>9.1249999999999998E-2</v>
      </c>
      <c r="AW641" t="s">
        <v>763</v>
      </c>
      <c r="AX641">
        <v>100.512</v>
      </c>
      <c r="AY641" t="s">
        <v>753</v>
      </c>
      <c r="AZ641" t="s">
        <v>790</v>
      </c>
      <c r="BA641" t="s">
        <v>753</v>
      </c>
      <c r="BB641" t="s">
        <v>753</v>
      </c>
      <c r="BC641" t="s">
        <v>753</v>
      </c>
      <c r="BD641" t="s">
        <v>753</v>
      </c>
    </row>
    <row r="642" spans="1:56" x14ac:dyDescent="0.25">
      <c r="A642" t="s">
        <v>93</v>
      </c>
      <c r="B642">
        <v>236</v>
      </c>
      <c r="C642">
        <v>1</v>
      </c>
      <c r="D642" t="s">
        <v>979</v>
      </c>
      <c r="E642">
        <v>430</v>
      </c>
      <c r="F642">
        <v>3.7</v>
      </c>
      <c r="G642">
        <v>11</v>
      </c>
      <c r="H642">
        <v>0.25</v>
      </c>
      <c r="I642">
        <v>0.5</v>
      </c>
      <c r="J642" t="s">
        <v>753</v>
      </c>
      <c r="K642" t="s">
        <v>762</v>
      </c>
      <c r="L642" t="s">
        <v>762</v>
      </c>
      <c r="M642" t="s">
        <v>738</v>
      </c>
      <c r="N642" t="s">
        <v>762</v>
      </c>
      <c r="O642" t="s">
        <v>2352</v>
      </c>
      <c r="P642" t="s">
        <v>753</v>
      </c>
      <c r="Q642">
        <v>0</v>
      </c>
      <c r="R642" t="s">
        <v>753</v>
      </c>
      <c r="S642">
        <v>0</v>
      </c>
      <c r="T642" t="s">
        <v>753</v>
      </c>
      <c r="U642">
        <v>0</v>
      </c>
      <c r="V642" t="s">
        <v>753</v>
      </c>
      <c r="W642" t="s">
        <v>762</v>
      </c>
      <c r="X642">
        <v>0</v>
      </c>
      <c r="Y642" t="s">
        <v>753</v>
      </c>
      <c r="Z642">
        <v>0</v>
      </c>
      <c r="AA642" t="s">
        <v>753</v>
      </c>
      <c r="AB642">
        <v>0</v>
      </c>
      <c r="AC642">
        <v>2.0701000000000001</v>
      </c>
      <c r="AD642">
        <v>59.726999999999997</v>
      </c>
      <c r="AE642">
        <v>20.729900000000001</v>
      </c>
      <c r="AF642">
        <v>1150</v>
      </c>
      <c r="AG642">
        <v>125</v>
      </c>
      <c r="AH642">
        <v>109</v>
      </c>
      <c r="AI642">
        <v>0</v>
      </c>
      <c r="AJ642" t="s">
        <v>988</v>
      </c>
      <c r="AK642">
        <v>4700174</v>
      </c>
      <c r="AL642">
        <v>47001168</v>
      </c>
      <c r="AM642">
        <v>47000355</v>
      </c>
      <c r="AN642">
        <v>579500</v>
      </c>
      <c r="AO642">
        <v>6099600</v>
      </c>
      <c r="AP642">
        <v>579528</v>
      </c>
      <c r="AQ642">
        <v>6099588</v>
      </c>
      <c r="AR642" t="s">
        <v>758</v>
      </c>
      <c r="AS642">
        <v>0</v>
      </c>
      <c r="AT642">
        <v>2.5821999999999998</v>
      </c>
      <c r="AU642" t="s">
        <v>763</v>
      </c>
      <c r="AV642">
        <v>0.2702</v>
      </c>
      <c r="AW642" t="s">
        <v>763</v>
      </c>
      <c r="AX642">
        <v>93.267099999999999</v>
      </c>
      <c r="AY642" t="s">
        <v>753</v>
      </c>
      <c r="AZ642">
        <v>0</v>
      </c>
      <c r="BA642" t="s">
        <v>753</v>
      </c>
      <c r="BB642" t="s">
        <v>753</v>
      </c>
      <c r="BC642" t="s">
        <v>753</v>
      </c>
      <c r="BD642" t="s">
        <v>753</v>
      </c>
    </row>
    <row r="643" spans="1:56" x14ac:dyDescent="0.25">
      <c r="A643" t="s">
        <v>1127</v>
      </c>
      <c r="B643">
        <v>358</v>
      </c>
      <c r="C643">
        <v>1</v>
      </c>
      <c r="D643" t="s">
        <v>998</v>
      </c>
      <c r="E643">
        <v>773</v>
      </c>
      <c r="F643">
        <v>7</v>
      </c>
      <c r="G643">
        <v>15</v>
      </c>
      <c r="H643">
        <v>0.89</v>
      </c>
      <c r="I643">
        <v>1.84</v>
      </c>
      <c r="J643" t="s">
        <v>753</v>
      </c>
      <c r="K643" t="s">
        <v>787</v>
      </c>
      <c r="L643" t="s">
        <v>787</v>
      </c>
      <c r="M643" t="s">
        <v>738</v>
      </c>
      <c r="N643" t="s">
        <v>787</v>
      </c>
      <c r="O643" t="s">
        <v>2352</v>
      </c>
      <c r="P643" t="s">
        <v>753</v>
      </c>
      <c r="Q643">
        <v>0</v>
      </c>
      <c r="R643" t="s">
        <v>753</v>
      </c>
      <c r="S643">
        <v>0</v>
      </c>
      <c r="T643" t="s">
        <v>753</v>
      </c>
      <c r="U643">
        <v>0</v>
      </c>
      <c r="V643" t="s">
        <v>753</v>
      </c>
      <c r="W643" t="s">
        <v>787</v>
      </c>
      <c r="X643">
        <v>0</v>
      </c>
      <c r="Y643" t="s">
        <v>753</v>
      </c>
      <c r="Z643">
        <v>0</v>
      </c>
      <c r="AA643" t="s">
        <v>753</v>
      </c>
      <c r="AB643">
        <v>0</v>
      </c>
      <c r="AC643">
        <v>2.7052999999999998</v>
      </c>
      <c r="AD643">
        <v>67.6678</v>
      </c>
      <c r="AE643">
        <v>5.7946999999999997</v>
      </c>
      <c r="AF643">
        <v>0</v>
      </c>
      <c r="AG643">
        <v>16</v>
      </c>
      <c r="AH643">
        <v>16</v>
      </c>
      <c r="AI643">
        <v>12</v>
      </c>
      <c r="AJ643" t="s">
        <v>1128</v>
      </c>
      <c r="AK643">
        <v>1200005</v>
      </c>
      <c r="AL643">
        <v>12000135</v>
      </c>
      <c r="AM643">
        <v>12000091</v>
      </c>
      <c r="AN643">
        <v>491345</v>
      </c>
      <c r="AO643">
        <v>6311217</v>
      </c>
      <c r="AP643">
        <v>491597</v>
      </c>
      <c r="AQ643">
        <v>6311462</v>
      </c>
      <c r="AR643" t="s">
        <v>758</v>
      </c>
      <c r="AS643" t="s">
        <v>762</v>
      </c>
      <c r="AT643">
        <v>3.5335999999999999</v>
      </c>
      <c r="AU643" t="s">
        <v>763</v>
      </c>
      <c r="AV643">
        <v>0.30549999999999999</v>
      </c>
      <c r="AW643" t="s">
        <v>763</v>
      </c>
      <c r="AX643">
        <v>113.47069999999999</v>
      </c>
      <c r="AY643" t="s">
        <v>753</v>
      </c>
      <c r="AZ643" t="s">
        <v>790</v>
      </c>
      <c r="BA643" t="s">
        <v>753</v>
      </c>
      <c r="BB643" t="s">
        <v>753</v>
      </c>
      <c r="BC643" t="s">
        <v>753</v>
      </c>
      <c r="BD643" t="s">
        <v>753</v>
      </c>
    </row>
    <row r="644" spans="1:56" x14ac:dyDescent="0.25">
      <c r="A644" t="s">
        <v>1129</v>
      </c>
      <c r="B644">
        <v>359</v>
      </c>
      <c r="C644">
        <v>1</v>
      </c>
      <c r="D644" t="s">
        <v>998</v>
      </c>
      <c r="E644">
        <v>773</v>
      </c>
      <c r="F644">
        <v>13.5</v>
      </c>
      <c r="G644">
        <v>11</v>
      </c>
      <c r="H644">
        <v>0.76</v>
      </c>
      <c r="I644">
        <v>1.4</v>
      </c>
      <c r="J644" t="s">
        <v>753</v>
      </c>
      <c r="K644" t="s">
        <v>755</v>
      </c>
      <c r="L644" t="s">
        <v>755</v>
      </c>
      <c r="M644" t="s">
        <v>754</v>
      </c>
      <c r="N644" t="s">
        <v>755</v>
      </c>
      <c r="O644" t="s">
        <v>2352</v>
      </c>
      <c r="P644" t="s">
        <v>753</v>
      </c>
      <c r="Q644">
        <v>0</v>
      </c>
      <c r="R644" t="s">
        <v>753</v>
      </c>
      <c r="S644">
        <v>0</v>
      </c>
      <c r="T644" t="s">
        <v>753</v>
      </c>
      <c r="U644">
        <v>0</v>
      </c>
      <c r="V644" t="s">
        <v>753</v>
      </c>
      <c r="W644" t="s">
        <v>755</v>
      </c>
      <c r="X644">
        <v>0</v>
      </c>
      <c r="Y644" t="s">
        <v>753</v>
      </c>
      <c r="Z644">
        <v>0</v>
      </c>
      <c r="AA644" t="s">
        <v>753</v>
      </c>
      <c r="AB644">
        <v>0</v>
      </c>
      <c r="AC644">
        <v>2.5234000000000001</v>
      </c>
      <c r="AD644">
        <v>44.541400000000003</v>
      </c>
      <c r="AE644">
        <v>15.9678</v>
      </c>
      <c r="AF644">
        <v>1150</v>
      </c>
      <c r="AG644">
        <v>16</v>
      </c>
      <c r="AH644">
        <v>16</v>
      </c>
      <c r="AI644">
        <v>12</v>
      </c>
      <c r="AJ644" t="s">
        <v>1130</v>
      </c>
      <c r="AK644">
        <v>1200005</v>
      </c>
      <c r="AL644">
        <v>12000422</v>
      </c>
      <c r="AM644">
        <v>12000092</v>
      </c>
      <c r="AN644">
        <v>491569</v>
      </c>
      <c r="AO644">
        <v>6311541</v>
      </c>
      <c r="AP644">
        <v>491597</v>
      </c>
      <c r="AQ644">
        <v>6311462</v>
      </c>
      <c r="AR644" t="s">
        <v>758</v>
      </c>
      <c r="AS644">
        <v>0</v>
      </c>
      <c r="AT644">
        <v>1.0825</v>
      </c>
      <c r="AU644" t="s">
        <v>755</v>
      </c>
      <c r="AV644">
        <v>0.223</v>
      </c>
      <c r="AW644" t="s">
        <v>763</v>
      </c>
      <c r="AX644">
        <v>101.3205</v>
      </c>
      <c r="AY644" t="s">
        <v>753</v>
      </c>
      <c r="AZ644">
        <v>0</v>
      </c>
      <c r="BA644" t="s">
        <v>753</v>
      </c>
      <c r="BB644" t="s">
        <v>753</v>
      </c>
      <c r="BC644" t="s">
        <v>753</v>
      </c>
      <c r="BD644" t="s">
        <v>753</v>
      </c>
    </row>
    <row r="645" spans="1:56" x14ac:dyDescent="0.25">
      <c r="A645" t="s">
        <v>313</v>
      </c>
      <c r="B645">
        <v>676</v>
      </c>
      <c r="C645">
        <v>2</v>
      </c>
      <c r="D645" t="s">
        <v>1467</v>
      </c>
      <c r="E645">
        <v>326</v>
      </c>
      <c r="F645">
        <v>192.8</v>
      </c>
      <c r="G645">
        <v>9</v>
      </c>
      <c r="H645">
        <v>2.63</v>
      </c>
      <c r="I645">
        <v>4.0999999999999996</v>
      </c>
      <c r="J645" t="s">
        <v>753</v>
      </c>
      <c r="K645" t="s">
        <v>760</v>
      </c>
      <c r="L645" t="s">
        <v>760</v>
      </c>
      <c r="M645" t="s">
        <v>738</v>
      </c>
      <c r="N645" t="s">
        <v>762</v>
      </c>
      <c r="O645" t="s">
        <v>762</v>
      </c>
      <c r="P645" t="s">
        <v>753</v>
      </c>
      <c r="Q645" t="s">
        <v>762</v>
      </c>
      <c r="R645" t="s">
        <v>753</v>
      </c>
      <c r="S645" t="s">
        <v>762</v>
      </c>
      <c r="T645" t="s">
        <v>753</v>
      </c>
      <c r="U645" t="s">
        <v>760</v>
      </c>
      <c r="V645" t="s">
        <v>753</v>
      </c>
      <c r="W645" t="s">
        <v>760</v>
      </c>
      <c r="X645" t="s">
        <v>760</v>
      </c>
      <c r="Y645" t="s">
        <v>753</v>
      </c>
      <c r="Z645" t="s">
        <v>762</v>
      </c>
      <c r="AA645" t="s">
        <v>753</v>
      </c>
      <c r="AB645" t="s">
        <v>764</v>
      </c>
      <c r="AC645">
        <v>2.7995666666666668</v>
      </c>
      <c r="AD645">
        <v>25.67273333333333</v>
      </c>
      <c r="AE645">
        <v>0.1709</v>
      </c>
      <c r="AF645">
        <v>3150</v>
      </c>
      <c r="AG645">
        <v>156</v>
      </c>
      <c r="AH645">
        <v>137</v>
      </c>
      <c r="AI645">
        <v>117</v>
      </c>
      <c r="AJ645" t="s">
        <v>1643</v>
      </c>
      <c r="AK645">
        <v>5500001</v>
      </c>
      <c r="AL645">
        <v>55000053</v>
      </c>
      <c r="AM645">
        <v>55000001</v>
      </c>
      <c r="AN645">
        <v>649416</v>
      </c>
      <c r="AO645">
        <v>6169795</v>
      </c>
      <c r="AP645">
        <v>649419</v>
      </c>
      <c r="AQ645">
        <v>6169794</v>
      </c>
      <c r="AR645" t="s">
        <v>758</v>
      </c>
      <c r="AS645" t="s">
        <v>753</v>
      </c>
      <c r="AT645">
        <v>1.5926</v>
      </c>
      <c r="AU645" t="s">
        <v>763</v>
      </c>
      <c r="AV645">
        <v>0.16395000000000001</v>
      </c>
      <c r="AW645" t="s">
        <v>763</v>
      </c>
      <c r="AX645">
        <v>101.29453333333333</v>
      </c>
      <c r="AY645" t="s">
        <v>753</v>
      </c>
      <c r="AZ645" t="s">
        <v>764</v>
      </c>
      <c r="BA645" t="s">
        <v>753</v>
      </c>
      <c r="BB645" t="s">
        <v>753</v>
      </c>
      <c r="BC645" t="s">
        <v>753</v>
      </c>
      <c r="BD645" t="s">
        <v>753</v>
      </c>
    </row>
    <row r="646" spans="1:56" x14ac:dyDescent="0.25">
      <c r="A646" t="s">
        <v>678</v>
      </c>
      <c r="B646">
        <v>2103</v>
      </c>
      <c r="C646">
        <v>2</v>
      </c>
      <c r="D646" t="s">
        <v>1467</v>
      </c>
      <c r="E646">
        <v>329</v>
      </c>
      <c r="F646">
        <v>7</v>
      </c>
      <c r="G646">
        <v>17</v>
      </c>
      <c r="H646">
        <v>0.5</v>
      </c>
      <c r="I646" t="s">
        <v>1477</v>
      </c>
      <c r="J646" t="s">
        <v>753</v>
      </c>
      <c r="K646" t="s">
        <v>1477</v>
      </c>
      <c r="L646" t="s">
        <v>1477</v>
      </c>
      <c r="M646">
        <v>0</v>
      </c>
      <c r="N646">
        <v>0</v>
      </c>
      <c r="O646" t="s">
        <v>2352</v>
      </c>
      <c r="P646" t="s">
        <v>753</v>
      </c>
      <c r="Q646">
        <v>0</v>
      </c>
      <c r="R646" t="s">
        <v>753</v>
      </c>
      <c r="S646">
        <v>0</v>
      </c>
      <c r="T646" t="s">
        <v>753</v>
      </c>
      <c r="U646">
        <v>0</v>
      </c>
      <c r="V646" t="s">
        <v>753</v>
      </c>
      <c r="W646">
        <v>0</v>
      </c>
      <c r="X646">
        <v>0</v>
      </c>
      <c r="Y646" t="s">
        <v>753</v>
      </c>
      <c r="Z646">
        <v>0</v>
      </c>
      <c r="AA646" t="s">
        <v>753</v>
      </c>
      <c r="AB646">
        <v>0</v>
      </c>
      <c r="AC646" t="s">
        <v>1477</v>
      </c>
      <c r="AD646" t="s">
        <v>1477</v>
      </c>
      <c r="AE646" t="s">
        <v>1477</v>
      </c>
      <c r="AF646">
        <v>0</v>
      </c>
      <c r="AG646">
        <v>0</v>
      </c>
      <c r="AH646">
        <v>0</v>
      </c>
      <c r="AI646">
        <v>0</v>
      </c>
      <c r="AJ646" t="s">
        <v>1138</v>
      </c>
      <c r="AK646" t="s">
        <v>1138</v>
      </c>
      <c r="AL646" t="s">
        <v>1138</v>
      </c>
      <c r="AM646" t="s">
        <v>1138</v>
      </c>
      <c r="AN646">
        <v>99</v>
      </c>
      <c r="AO646">
        <v>99</v>
      </c>
      <c r="AP646">
        <v>99</v>
      </c>
      <c r="AQ646">
        <v>99</v>
      </c>
      <c r="AR646" t="s">
        <v>1744</v>
      </c>
      <c r="AS646">
        <v>0</v>
      </c>
      <c r="AT646" t="s">
        <v>1477</v>
      </c>
      <c r="AU646">
        <v>0</v>
      </c>
      <c r="AV646" t="s">
        <v>1477</v>
      </c>
      <c r="AW646">
        <v>0</v>
      </c>
      <c r="AX646" t="s">
        <v>1477</v>
      </c>
      <c r="AY646">
        <v>0</v>
      </c>
      <c r="AZ646">
        <v>0</v>
      </c>
      <c r="BA646" t="s">
        <v>753</v>
      </c>
      <c r="BB646" t="s">
        <v>753</v>
      </c>
      <c r="BC646" t="s">
        <v>753</v>
      </c>
      <c r="BD646" t="s">
        <v>753</v>
      </c>
    </row>
    <row r="647" spans="1:56" x14ac:dyDescent="0.25">
      <c r="A647" t="s">
        <v>659</v>
      </c>
      <c r="B647">
        <v>720</v>
      </c>
      <c r="C647">
        <v>2</v>
      </c>
      <c r="D647" t="s">
        <v>1495</v>
      </c>
      <c r="E647">
        <v>250</v>
      </c>
      <c r="F647">
        <v>45.2</v>
      </c>
      <c r="G647">
        <v>13</v>
      </c>
      <c r="H647">
        <v>0.35</v>
      </c>
      <c r="I647">
        <v>1.3</v>
      </c>
      <c r="J647" t="s">
        <v>762</v>
      </c>
      <c r="K647" t="s">
        <v>762</v>
      </c>
      <c r="L647" t="s">
        <v>762</v>
      </c>
      <c r="M647" t="s">
        <v>754</v>
      </c>
      <c r="N647" t="s">
        <v>753</v>
      </c>
      <c r="O647" t="s">
        <v>2352</v>
      </c>
      <c r="P647" t="s">
        <v>860</v>
      </c>
      <c r="Q647" t="s">
        <v>753</v>
      </c>
      <c r="R647" t="s">
        <v>753</v>
      </c>
      <c r="S647" t="s">
        <v>753</v>
      </c>
      <c r="T647" t="s">
        <v>753</v>
      </c>
      <c r="U647">
        <v>0</v>
      </c>
      <c r="V647" t="s">
        <v>753</v>
      </c>
      <c r="W647" t="s">
        <v>753</v>
      </c>
      <c r="X647">
        <v>0</v>
      </c>
      <c r="Y647" t="s">
        <v>860</v>
      </c>
      <c r="Z647">
        <v>0</v>
      </c>
      <c r="AA647" t="s">
        <v>860</v>
      </c>
      <c r="AB647">
        <v>0</v>
      </c>
      <c r="AC647">
        <v>3.8653</v>
      </c>
      <c r="AD647">
        <v>67.971550000000008</v>
      </c>
      <c r="AE647" t="s">
        <v>1477</v>
      </c>
      <c r="AF647">
        <v>3150</v>
      </c>
      <c r="AG647">
        <v>0</v>
      </c>
      <c r="AH647">
        <v>0</v>
      </c>
      <c r="AI647">
        <v>0</v>
      </c>
      <c r="AJ647" t="s">
        <v>1525</v>
      </c>
      <c r="AK647">
        <v>5200257</v>
      </c>
      <c r="AL647">
        <v>52000929</v>
      </c>
      <c r="AM647">
        <v>52000928</v>
      </c>
      <c r="AN647">
        <v>696190</v>
      </c>
      <c r="AO647">
        <v>6187677</v>
      </c>
      <c r="AP647">
        <v>696190</v>
      </c>
      <c r="AQ647">
        <v>6187677</v>
      </c>
      <c r="AR647" t="s">
        <v>758</v>
      </c>
      <c r="AS647" t="s">
        <v>762</v>
      </c>
      <c r="AT647">
        <v>1.8891500000000001</v>
      </c>
      <c r="AU647" t="s">
        <v>763</v>
      </c>
      <c r="AV647">
        <v>0.39585000000000004</v>
      </c>
      <c r="AW647" t="s">
        <v>763</v>
      </c>
      <c r="AX647">
        <v>104.5543</v>
      </c>
      <c r="AY647" t="s">
        <v>753</v>
      </c>
      <c r="AZ647">
        <v>0</v>
      </c>
      <c r="BA647" t="s">
        <v>762</v>
      </c>
      <c r="BB647" t="s">
        <v>762</v>
      </c>
      <c r="BC647" t="s">
        <v>753</v>
      </c>
      <c r="BD647" t="s">
        <v>762</v>
      </c>
    </row>
    <row r="648" spans="1:56" x14ac:dyDescent="0.25">
      <c r="A648" t="s">
        <v>1936</v>
      </c>
      <c r="B648">
        <v>2501</v>
      </c>
      <c r="C648">
        <v>2</v>
      </c>
      <c r="D648" t="s">
        <v>1541</v>
      </c>
      <c r="E648">
        <v>326</v>
      </c>
      <c r="F648">
        <v>2</v>
      </c>
      <c r="G648">
        <v>13</v>
      </c>
      <c r="H648">
        <v>0.2</v>
      </c>
      <c r="I648">
        <v>0.4</v>
      </c>
      <c r="J648" t="s">
        <v>753</v>
      </c>
      <c r="K648" t="s">
        <v>1477</v>
      </c>
      <c r="L648" t="s">
        <v>1477</v>
      </c>
      <c r="M648">
        <v>0</v>
      </c>
      <c r="N648">
        <v>0</v>
      </c>
      <c r="O648" t="s">
        <v>2352</v>
      </c>
      <c r="P648" t="s">
        <v>753</v>
      </c>
      <c r="Q648">
        <v>0</v>
      </c>
      <c r="R648" t="s">
        <v>753</v>
      </c>
      <c r="S648">
        <v>0</v>
      </c>
      <c r="T648" t="s">
        <v>753</v>
      </c>
      <c r="U648">
        <v>0</v>
      </c>
      <c r="V648" t="s">
        <v>753</v>
      </c>
      <c r="W648">
        <v>0</v>
      </c>
      <c r="X648">
        <v>0</v>
      </c>
      <c r="Y648" t="s">
        <v>753</v>
      </c>
      <c r="Z648">
        <v>0</v>
      </c>
      <c r="AA648" t="s">
        <v>753</v>
      </c>
      <c r="AB648">
        <v>0</v>
      </c>
      <c r="AC648">
        <v>2.4</v>
      </c>
      <c r="AD648">
        <v>88.5</v>
      </c>
      <c r="AE648" t="s">
        <v>756</v>
      </c>
      <c r="AF648">
        <v>1150</v>
      </c>
      <c r="AG648">
        <v>157</v>
      </c>
      <c r="AH648">
        <v>138</v>
      </c>
      <c r="AI648">
        <v>0</v>
      </c>
      <c r="AJ648" t="s">
        <v>1937</v>
      </c>
      <c r="AK648" t="s">
        <v>1938</v>
      </c>
      <c r="AL648" t="s">
        <v>1138</v>
      </c>
      <c r="AM648">
        <v>55000456</v>
      </c>
      <c r="AN648">
        <v>634611</v>
      </c>
      <c r="AO648">
        <v>6156210</v>
      </c>
      <c r="AP648">
        <v>99</v>
      </c>
      <c r="AQ648">
        <v>99</v>
      </c>
      <c r="AR648" t="s">
        <v>1744</v>
      </c>
      <c r="AS648">
        <v>0</v>
      </c>
      <c r="AT648" t="s">
        <v>1477</v>
      </c>
      <c r="AU648">
        <v>0</v>
      </c>
      <c r="AV648" t="s">
        <v>1477</v>
      </c>
      <c r="AW648">
        <v>0</v>
      </c>
      <c r="AX648" t="s">
        <v>1477</v>
      </c>
      <c r="AY648">
        <v>0</v>
      </c>
      <c r="AZ648">
        <v>0</v>
      </c>
      <c r="BA648" t="s">
        <v>753</v>
      </c>
      <c r="BB648" t="s">
        <v>753</v>
      </c>
      <c r="BC648" t="s">
        <v>753</v>
      </c>
      <c r="BD648" t="s">
        <v>753</v>
      </c>
    </row>
    <row r="649" spans="1:56" x14ac:dyDescent="0.25">
      <c r="A649" t="s">
        <v>1857</v>
      </c>
      <c r="B649">
        <v>1602</v>
      </c>
      <c r="C649">
        <v>1</v>
      </c>
      <c r="D649" t="s">
        <v>932</v>
      </c>
      <c r="E649">
        <v>706</v>
      </c>
      <c r="F649">
        <v>5.3</v>
      </c>
      <c r="G649">
        <v>17</v>
      </c>
      <c r="H649">
        <v>0.5</v>
      </c>
      <c r="I649" t="s">
        <v>1477</v>
      </c>
      <c r="J649" t="s">
        <v>753</v>
      </c>
      <c r="K649" t="s">
        <v>1477</v>
      </c>
      <c r="L649" t="s">
        <v>1477</v>
      </c>
      <c r="M649">
        <v>0</v>
      </c>
      <c r="N649">
        <v>0</v>
      </c>
      <c r="O649" t="s">
        <v>2352</v>
      </c>
      <c r="P649" t="s">
        <v>753</v>
      </c>
      <c r="Q649">
        <v>0</v>
      </c>
      <c r="R649" t="s">
        <v>753</v>
      </c>
      <c r="S649">
        <v>0</v>
      </c>
      <c r="T649" t="s">
        <v>753</v>
      </c>
      <c r="U649">
        <v>0</v>
      </c>
      <c r="V649" t="s">
        <v>753</v>
      </c>
      <c r="W649">
        <v>0</v>
      </c>
      <c r="X649">
        <v>0</v>
      </c>
      <c r="Y649" t="s">
        <v>753</v>
      </c>
      <c r="Z649">
        <v>0</v>
      </c>
      <c r="AA649" t="s">
        <v>753</v>
      </c>
      <c r="AB649">
        <v>0</v>
      </c>
      <c r="AC649" t="s">
        <v>1477</v>
      </c>
      <c r="AD649" t="s">
        <v>1477</v>
      </c>
      <c r="AE649" t="s">
        <v>1477</v>
      </c>
      <c r="AF649">
        <v>0</v>
      </c>
      <c r="AG649">
        <v>0</v>
      </c>
      <c r="AH649">
        <v>0</v>
      </c>
      <c r="AI649">
        <v>0</v>
      </c>
      <c r="AJ649" t="s">
        <v>1138</v>
      </c>
      <c r="AK649" t="s">
        <v>1138</v>
      </c>
      <c r="AL649" t="s">
        <v>1138</v>
      </c>
      <c r="AM649" t="s">
        <v>1138</v>
      </c>
      <c r="AN649">
        <v>99</v>
      </c>
      <c r="AO649">
        <v>99</v>
      </c>
      <c r="AP649">
        <v>99</v>
      </c>
      <c r="AQ649">
        <v>99</v>
      </c>
      <c r="AR649" t="s">
        <v>1744</v>
      </c>
      <c r="AS649">
        <v>0</v>
      </c>
      <c r="AT649" t="s">
        <v>1477</v>
      </c>
      <c r="AU649">
        <v>0</v>
      </c>
      <c r="AV649" t="s">
        <v>1477</v>
      </c>
      <c r="AW649">
        <v>0</v>
      </c>
      <c r="AX649" t="s">
        <v>1477</v>
      </c>
      <c r="AY649">
        <v>0</v>
      </c>
      <c r="AZ649">
        <v>0</v>
      </c>
      <c r="BA649" t="s">
        <v>753</v>
      </c>
      <c r="BB649" t="s">
        <v>753</v>
      </c>
      <c r="BC649" t="s">
        <v>753</v>
      </c>
      <c r="BD649" t="s">
        <v>753</v>
      </c>
    </row>
    <row r="650" spans="1:56" x14ac:dyDescent="0.25">
      <c r="A650" t="s">
        <v>666</v>
      </c>
      <c r="B650">
        <v>887</v>
      </c>
      <c r="C650">
        <v>2</v>
      </c>
      <c r="D650" t="s">
        <v>1541</v>
      </c>
      <c r="E650">
        <v>329</v>
      </c>
      <c r="F650">
        <v>10.1</v>
      </c>
      <c r="G650">
        <v>9</v>
      </c>
      <c r="H650">
        <v>2.2000000000000002</v>
      </c>
      <c r="I650">
        <v>3.2</v>
      </c>
      <c r="J650" t="s">
        <v>753</v>
      </c>
      <c r="K650" t="s">
        <v>787</v>
      </c>
      <c r="L650" t="s">
        <v>787</v>
      </c>
      <c r="M650" t="s">
        <v>738</v>
      </c>
      <c r="N650" t="s">
        <v>787</v>
      </c>
      <c r="O650" t="s">
        <v>2352</v>
      </c>
      <c r="P650" t="s">
        <v>753</v>
      </c>
      <c r="Q650">
        <v>0</v>
      </c>
      <c r="R650" t="s">
        <v>753</v>
      </c>
      <c r="S650">
        <v>0</v>
      </c>
      <c r="T650" t="s">
        <v>753</v>
      </c>
      <c r="U650">
        <v>0</v>
      </c>
      <c r="V650" t="s">
        <v>753</v>
      </c>
      <c r="W650" t="s">
        <v>787</v>
      </c>
      <c r="X650">
        <v>0</v>
      </c>
      <c r="Y650" t="s">
        <v>753</v>
      </c>
      <c r="Z650">
        <v>0</v>
      </c>
      <c r="AA650" t="s">
        <v>753</v>
      </c>
      <c r="AB650">
        <v>0</v>
      </c>
      <c r="AC650">
        <v>3.1269999999999998</v>
      </c>
      <c r="AD650">
        <v>48.809199999999997</v>
      </c>
      <c r="AE650">
        <v>0.23</v>
      </c>
      <c r="AF650">
        <v>3100</v>
      </c>
      <c r="AG650">
        <v>0</v>
      </c>
      <c r="AH650">
        <v>0</v>
      </c>
      <c r="AI650">
        <v>0</v>
      </c>
      <c r="AJ650" t="s">
        <v>1645</v>
      </c>
      <c r="AK650">
        <v>5700181</v>
      </c>
      <c r="AL650">
        <v>57000882</v>
      </c>
      <c r="AM650">
        <v>57000881</v>
      </c>
      <c r="AN650">
        <v>680216</v>
      </c>
      <c r="AO650">
        <v>6157969</v>
      </c>
      <c r="AP650">
        <v>680216</v>
      </c>
      <c r="AQ650">
        <v>6157969</v>
      </c>
      <c r="AR650" t="s">
        <v>758</v>
      </c>
      <c r="AS650" t="s">
        <v>762</v>
      </c>
      <c r="AT650">
        <v>1.5883</v>
      </c>
      <c r="AU650" t="s">
        <v>763</v>
      </c>
      <c r="AV650">
        <v>9.4799999999999995E-2</v>
      </c>
      <c r="AW650" t="s">
        <v>763</v>
      </c>
      <c r="AX650">
        <v>129.8622</v>
      </c>
      <c r="AY650" t="s">
        <v>753</v>
      </c>
      <c r="AZ650">
        <v>0</v>
      </c>
      <c r="BA650" t="s">
        <v>753</v>
      </c>
      <c r="BB650" t="s">
        <v>753</v>
      </c>
      <c r="BC650" t="s">
        <v>753</v>
      </c>
      <c r="BD650" t="s">
        <v>753</v>
      </c>
    </row>
    <row r="651" spans="1:56" x14ac:dyDescent="0.25">
      <c r="A651" t="s">
        <v>1597</v>
      </c>
      <c r="B651">
        <v>823</v>
      </c>
      <c r="C651">
        <v>2</v>
      </c>
      <c r="D651" t="s">
        <v>1577</v>
      </c>
      <c r="E651">
        <v>320</v>
      </c>
      <c r="F651">
        <v>10</v>
      </c>
      <c r="G651">
        <v>9</v>
      </c>
      <c r="H651">
        <v>1.79</v>
      </c>
      <c r="I651">
        <v>4.5</v>
      </c>
      <c r="J651" t="s">
        <v>753</v>
      </c>
      <c r="K651" t="s">
        <v>762</v>
      </c>
      <c r="L651" t="s">
        <v>762</v>
      </c>
      <c r="M651" t="s">
        <v>738</v>
      </c>
      <c r="N651" t="s">
        <v>762</v>
      </c>
      <c r="O651" t="s">
        <v>2352</v>
      </c>
      <c r="P651" t="s">
        <v>753</v>
      </c>
      <c r="Q651" t="s">
        <v>753</v>
      </c>
      <c r="R651" t="s">
        <v>753</v>
      </c>
      <c r="S651" t="s">
        <v>753</v>
      </c>
      <c r="T651" t="s">
        <v>753</v>
      </c>
      <c r="U651">
        <v>0</v>
      </c>
      <c r="V651" t="s">
        <v>753</v>
      </c>
      <c r="W651" t="s">
        <v>762</v>
      </c>
      <c r="X651">
        <v>0</v>
      </c>
      <c r="Y651" t="s">
        <v>753</v>
      </c>
      <c r="Z651">
        <v>0</v>
      </c>
      <c r="AA651" t="s">
        <v>753</v>
      </c>
      <c r="AB651">
        <v>0</v>
      </c>
      <c r="AC651">
        <v>1.6627000000000001</v>
      </c>
      <c r="AD651">
        <v>21.376300000000001</v>
      </c>
      <c r="AE651">
        <v>0.15</v>
      </c>
      <c r="AF651">
        <v>3100</v>
      </c>
      <c r="AG651">
        <v>0</v>
      </c>
      <c r="AH651">
        <v>0</v>
      </c>
      <c r="AI651">
        <v>0</v>
      </c>
      <c r="AJ651" t="s">
        <v>1598</v>
      </c>
      <c r="AK651">
        <v>5800016</v>
      </c>
      <c r="AL651">
        <v>58000157</v>
      </c>
      <c r="AM651">
        <v>58000046</v>
      </c>
      <c r="AN651">
        <v>690516</v>
      </c>
      <c r="AO651">
        <v>6143169</v>
      </c>
      <c r="AP651">
        <v>690550</v>
      </c>
      <c r="AQ651">
        <v>6143170</v>
      </c>
      <c r="AR651" t="s">
        <v>758</v>
      </c>
      <c r="AS651" t="s">
        <v>755</v>
      </c>
      <c r="AT651">
        <v>1.3777499999999998</v>
      </c>
      <c r="AU651" t="s">
        <v>763</v>
      </c>
      <c r="AV651">
        <v>7.8049999999999994E-2</v>
      </c>
      <c r="AW651" t="s">
        <v>753</v>
      </c>
      <c r="AX651">
        <v>119.22725</v>
      </c>
      <c r="AY651" t="s">
        <v>753</v>
      </c>
      <c r="AZ651">
        <v>0</v>
      </c>
      <c r="BA651" t="s">
        <v>753</v>
      </c>
      <c r="BB651" t="s">
        <v>753</v>
      </c>
      <c r="BC651" t="s">
        <v>753</v>
      </c>
      <c r="BD651" t="s">
        <v>753</v>
      </c>
    </row>
    <row r="652" spans="1:56" x14ac:dyDescent="0.25">
      <c r="A652" t="s">
        <v>1916</v>
      </c>
      <c r="B652">
        <v>2304</v>
      </c>
      <c r="C652">
        <v>2</v>
      </c>
      <c r="D652" t="s">
        <v>1488</v>
      </c>
      <c r="E652">
        <v>230</v>
      </c>
      <c r="F652">
        <v>3.8</v>
      </c>
      <c r="G652">
        <v>13</v>
      </c>
      <c r="H652">
        <v>0.93</v>
      </c>
      <c r="I652">
        <v>1.7</v>
      </c>
      <c r="J652" t="s">
        <v>753</v>
      </c>
      <c r="K652" t="s">
        <v>753</v>
      </c>
      <c r="L652" t="s">
        <v>753</v>
      </c>
      <c r="M652" t="s">
        <v>754</v>
      </c>
      <c r="N652" t="s">
        <v>753</v>
      </c>
      <c r="O652" t="s">
        <v>2352</v>
      </c>
      <c r="P652" t="s">
        <v>753</v>
      </c>
      <c r="Q652" t="s">
        <v>753</v>
      </c>
      <c r="R652" t="s">
        <v>753</v>
      </c>
      <c r="S652" t="s">
        <v>753</v>
      </c>
      <c r="T652" t="s">
        <v>753</v>
      </c>
      <c r="U652">
        <v>0</v>
      </c>
      <c r="V652" t="s">
        <v>753</v>
      </c>
      <c r="W652" t="s">
        <v>753</v>
      </c>
      <c r="X652">
        <v>0</v>
      </c>
      <c r="Y652" t="s">
        <v>753</v>
      </c>
      <c r="Z652">
        <v>0</v>
      </c>
      <c r="AA652" t="s">
        <v>753</v>
      </c>
      <c r="AB652">
        <v>0</v>
      </c>
      <c r="AC652">
        <v>0.94179999999999997</v>
      </c>
      <c r="AD652">
        <v>169.70400000000001</v>
      </c>
      <c r="AE652">
        <v>0.1</v>
      </c>
      <c r="AF652">
        <v>3150</v>
      </c>
      <c r="AG652">
        <v>258</v>
      </c>
      <c r="AH652">
        <v>267</v>
      </c>
      <c r="AI652">
        <v>0</v>
      </c>
      <c r="AJ652" t="s">
        <v>1917</v>
      </c>
      <c r="AK652">
        <v>5000053</v>
      </c>
      <c r="AL652">
        <v>50000248</v>
      </c>
      <c r="AM652">
        <v>50000122</v>
      </c>
      <c r="AN652">
        <v>716495</v>
      </c>
      <c r="AO652">
        <v>6193406</v>
      </c>
      <c r="AP652">
        <v>716495</v>
      </c>
      <c r="AQ652">
        <v>6193406</v>
      </c>
      <c r="AR652" t="s">
        <v>1744</v>
      </c>
      <c r="AS652" t="s">
        <v>755</v>
      </c>
      <c r="AT652">
        <v>1.2687999999999999</v>
      </c>
      <c r="AU652" t="s">
        <v>755</v>
      </c>
      <c r="AV652">
        <v>4.2000000000000003E-2</v>
      </c>
      <c r="AW652" t="s">
        <v>755</v>
      </c>
      <c r="AX652">
        <v>85.789500000000004</v>
      </c>
      <c r="AY652" t="s">
        <v>753</v>
      </c>
      <c r="AZ652">
        <v>0</v>
      </c>
      <c r="BA652" t="s">
        <v>753</v>
      </c>
      <c r="BB652" t="s">
        <v>753</v>
      </c>
      <c r="BC652" t="s">
        <v>753</v>
      </c>
      <c r="BD652" t="s">
        <v>753</v>
      </c>
    </row>
    <row r="653" spans="1:56" x14ac:dyDescent="0.25">
      <c r="A653" t="s">
        <v>2095</v>
      </c>
      <c r="B653">
        <v>11301</v>
      </c>
      <c r="C653">
        <v>1</v>
      </c>
      <c r="D653" t="s">
        <v>765</v>
      </c>
      <c r="E653">
        <v>430</v>
      </c>
      <c r="F653">
        <v>5.4</v>
      </c>
      <c r="G653">
        <v>17</v>
      </c>
      <c r="H653" t="s">
        <v>1477</v>
      </c>
      <c r="I653" t="s">
        <v>1477</v>
      </c>
      <c r="J653" t="s">
        <v>753</v>
      </c>
      <c r="K653" t="s">
        <v>1477</v>
      </c>
      <c r="L653" t="s">
        <v>1477</v>
      </c>
      <c r="M653">
        <v>0</v>
      </c>
      <c r="N653">
        <v>0</v>
      </c>
      <c r="O653" t="s">
        <v>2352</v>
      </c>
      <c r="P653" t="s">
        <v>753</v>
      </c>
      <c r="Q653">
        <v>0</v>
      </c>
      <c r="R653" t="s">
        <v>753</v>
      </c>
      <c r="S653">
        <v>0</v>
      </c>
      <c r="T653" t="s">
        <v>753</v>
      </c>
      <c r="U653">
        <v>0</v>
      </c>
      <c r="V653" t="s">
        <v>753</v>
      </c>
      <c r="W653">
        <v>0</v>
      </c>
      <c r="X653">
        <v>0</v>
      </c>
      <c r="Y653" t="s">
        <v>753</v>
      </c>
      <c r="Z653">
        <v>0</v>
      </c>
      <c r="AA653" t="s">
        <v>753</v>
      </c>
      <c r="AB653">
        <v>0</v>
      </c>
      <c r="AC653" t="s">
        <v>1477</v>
      </c>
      <c r="AD653" t="s">
        <v>1477</v>
      </c>
      <c r="AE653" t="s">
        <v>1477</v>
      </c>
      <c r="AF653">
        <v>0</v>
      </c>
      <c r="AG653">
        <v>0</v>
      </c>
      <c r="AH653">
        <v>0</v>
      </c>
      <c r="AI653">
        <v>0</v>
      </c>
      <c r="AJ653" t="s">
        <v>1138</v>
      </c>
      <c r="AK653" t="s">
        <v>1138</v>
      </c>
      <c r="AL653" t="s">
        <v>1138</v>
      </c>
      <c r="AM653" t="s">
        <v>1138</v>
      </c>
      <c r="AN653">
        <v>99</v>
      </c>
      <c r="AO653">
        <v>99</v>
      </c>
      <c r="AP653">
        <v>99</v>
      </c>
      <c r="AQ653">
        <v>99</v>
      </c>
      <c r="AR653" t="s">
        <v>1744</v>
      </c>
      <c r="AS653">
        <v>0</v>
      </c>
      <c r="AT653" t="s">
        <v>1477</v>
      </c>
      <c r="AU653">
        <v>0</v>
      </c>
      <c r="AV653" t="s">
        <v>1477</v>
      </c>
      <c r="AW653">
        <v>0</v>
      </c>
      <c r="AX653" t="s">
        <v>1477</v>
      </c>
      <c r="AY653">
        <v>0</v>
      </c>
      <c r="AZ653">
        <v>0</v>
      </c>
      <c r="BA653" t="s">
        <v>753</v>
      </c>
      <c r="BB653" t="s">
        <v>753</v>
      </c>
      <c r="BC653" t="s">
        <v>753</v>
      </c>
      <c r="BD653" t="s">
        <v>753</v>
      </c>
    </row>
    <row r="654" spans="1:56" x14ac:dyDescent="0.25">
      <c r="A654" t="s">
        <v>433</v>
      </c>
      <c r="B654">
        <v>888</v>
      </c>
      <c r="C654">
        <v>2</v>
      </c>
      <c r="D654" t="s">
        <v>1541</v>
      </c>
      <c r="E654">
        <v>330</v>
      </c>
      <c r="F654">
        <v>6</v>
      </c>
      <c r="G654">
        <v>11</v>
      </c>
      <c r="H654">
        <v>0.45</v>
      </c>
      <c r="I654">
        <v>0.9</v>
      </c>
      <c r="J654" t="s">
        <v>753</v>
      </c>
      <c r="K654" t="s">
        <v>762</v>
      </c>
      <c r="L654" t="s">
        <v>762</v>
      </c>
      <c r="M654" t="s">
        <v>738</v>
      </c>
      <c r="N654" t="s">
        <v>762</v>
      </c>
      <c r="O654" t="s">
        <v>2352</v>
      </c>
      <c r="P654" t="s">
        <v>753</v>
      </c>
      <c r="Q654">
        <v>0</v>
      </c>
      <c r="R654" t="s">
        <v>753</v>
      </c>
      <c r="S654">
        <v>0</v>
      </c>
      <c r="T654" t="s">
        <v>753</v>
      </c>
      <c r="U654" t="s">
        <v>762</v>
      </c>
      <c r="V654" t="s">
        <v>753</v>
      </c>
      <c r="W654" t="s">
        <v>762</v>
      </c>
      <c r="X654">
        <v>0</v>
      </c>
      <c r="Y654" t="s">
        <v>753</v>
      </c>
      <c r="Z654" t="s">
        <v>753</v>
      </c>
      <c r="AA654" t="s">
        <v>753</v>
      </c>
      <c r="AB654" t="s">
        <v>764</v>
      </c>
      <c r="AC654">
        <v>3.6924000000000001</v>
      </c>
      <c r="AD654">
        <v>25.288650000000001</v>
      </c>
      <c r="AE654">
        <v>8.2463499999999996</v>
      </c>
      <c r="AF654">
        <v>1150</v>
      </c>
      <c r="AG654">
        <v>0</v>
      </c>
      <c r="AH654">
        <v>0</v>
      </c>
      <c r="AI654">
        <v>0</v>
      </c>
      <c r="AJ654" t="s">
        <v>1646</v>
      </c>
      <c r="AK654">
        <v>5600011</v>
      </c>
      <c r="AL654">
        <v>56000037</v>
      </c>
      <c r="AM654">
        <v>56000015</v>
      </c>
      <c r="AN654">
        <v>640619</v>
      </c>
      <c r="AO654">
        <v>6140794</v>
      </c>
      <c r="AP654">
        <v>640619</v>
      </c>
      <c r="AQ654">
        <v>6140794</v>
      </c>
      <c r="AR654" t="s">
        <v>758</v>
      </c>
      <c r="AS654" t="s">
        <v>762</v>
      </c>
      <c r="AT654">
        <v>1.0784</v>
      </c>
      <c r="AU654" t="s">
        <v>755</v>
      </c>
      <c r="AV654">
        <v>0.14974999999999999</v>
      </c>
      <c r="AW654" t="s">
        <v>753</v>
      </c>
      <c r="AX654">
        <v>119.31360000000001</v>
      </c>
      <c r="AY654" t="s">
        <v>753</v>
      </c>
      <c r="AZ654" t="s">
        <v>764</v>
      </c>
      <c r="BA654" t="s">
        <v>753</v>
      </c>
      <c r="BB654" t="s">
        <v>753</v>
      </c>
      <c r="BC654" t="s">
        <v>753</v>
      </c>
      <c r="BD654" t="s">
        <v>753</v>
      </c>
    </row>
    <row r="655" spans="1:56" x14ac:dyDescent="0.25">
      <c r="A655" t="s">
        <v>1418</v>
      </c>
      <c r="B655">
        <v>620</v>
      </c>
      <c r="C655">
        <v>1</v>
      </c>
      <c r="D655" t="s">
        <v>941</v>
      </c>
      <c r="E655">
        <v>760</v>
      </c>
      <c r="F655">
        <v>7.6</v>
      </c>
      <c r="G655">
        <v>13</v>
      </c>
      <c r="H655">
        <v>0.39</v>
      </c>
      <c r="I655">
        <v>0.95</v>
      </c>
      <c r="J655" t="s">
        <v>753</v>
      </c>
      <c r="K655" t="s">
        <v>753</v>
      </c>
      <c r="L655" t="s">
        <v>753</v>
      </c>
      <c r="M655" t="s">
        <v>754</v>
      </c>
      <c r="N655" t="s">
        <v>753</v>
      </c>
      <c r="O655" t="s">
        <v>2352</v>
      </c>
      <c r="P655" t="s">
        <v>753</v>
      </c>
      <c r="Q655" t="s">
        <v>753</v>
      </c>
      <c r="R655" t="s">
        <v>753</v>
      </c>
      <c r="S655" t="s">
        <v>753</v>
      </c>
      <c r="T655" t="s">
        <v>753</v>
      </c>
      <c r="U655">
        <v>0</v>
      </c>
      <c r="V655" t="s">
        <v>753</v>
      </c>
      <c r="W655" t="s">
        <v>753</v>
      </c>
      <c r="X655">
        <v>0</v>
      </c>
      <c r="Y655" t="s">
        <v>753</v>
      </c>
      <c r="Z655">
        <v>0</v>
      </c>
      <c r="AA655" t="s">
        <v>753</v>
      </c>
      <c r="AB655">
        <v>0</v>
      </c>
      <c r="AC655">
        <v>1.1328999999999998</v>
      </c>
      <c r="AD655">
        <v>69.662350000000004</v>
      </c>
      <c r="AE655">
        <v>0.1</v>
      </c>
      <c r="AF655">
        <v>3130</v>
      </c>
      <c r="AG655">
        <v>68</v>
      </c>
      <c r="AH655">
        <v>61</v>
      </c>
      <c r="AI655">
        <v>118</v>
      </c>
      <c r="AJ655" t="s">
        <v>1419</v>
      </c>
      <c r="AK655">
        <v>2500631</v>
      </c>
      <c r="AL655">
        <v>25003805</v>
      </c>
      <c r="AM655">
        <v>25003543</v>
      </c>
      <c r="AN655">
        <v>469203</v>
      </c>
      <c r="AO655">
        <v>6197914</v>
      </c>
      <c r="AP655">
        <v>469203</v>
      </c>
      <c r="AQ655">
        <v>6197914</v>
      </c>
      <c r="AR655" t="s">
        <v>758</v>
      </c>
      <c r="AS655">
        <v>0</v>
      </c>
      <c r="AT655">
        <v>1.37175</v>
      </c>
      <c r="AU655" t="s">
        <v>753</v>
      </c>
      <c r="AV655">
        <v>6.8599999999999994E-2</v>
      </c>
      <c r="AW655" t="s">
        <v>755</v>
      </c>
      <c r="AX655">
        <v>86.306049999999999</v>
      </c>
      <c r="AY655" t="s">
        <v>753</v>
      </c>
      <c r="AZ655">
        <v>0</v>
      </c>
      <c r="BA655" t="s">
        <v>753</v>
      </c>
      <c r="BB655" t="s">
        <v>753</v>
      </c>
      <c r="BC655" t="s">
        <v>753</v>
      </c>
      <c r="BD655" t="s">
        <v>753</v>
      </c>
    </row>
    <row r="656" spans="1:56" x14ac:dyDescent="0.25">
      <c r="A656" t="s">
        <v>1420</v>
      </c>
      <c r="B656">
        <v>621</v>
      </c>
      <c r="C656">
        <v>1</v>
      </c>
      <c r="D656" t="s">
        <v>941</v>
      </c>
      <c r="E656">
        <v>760</v>
      </c>
      <c r="F656">
        <v>24.7</v>
      </c>
      <c r="G656">
        <v>13</v>
      </c>
      <c r="H656">
        <v>0.28000000000000003</v>
      </c>
      <c r="I656">
        <v>0.62</v>
      </c>
      <c r="J656" t="s">
        <v>753</v>
      </c>
      <c r="K656" t="s">
        <v>762</v>
      </c>
      <c r="L656" t="s">
        <v>762</v>
      </c>
      <c r="M656" t="s">
        <v>738</v>
      </c>
      <c r="N656" t="s">
        <v>753</v>
      </c>
      <c r="O656" t="s">
        <v>2352</v>
      </c>
      <c r="P656" t="s">
        <v>753</v>
      </c>
      <c r="Q656" t="s">
        <v>753</v>
      </c>
      <c r="R656" t="s">
        <v>753</v>
      </c>
      <c r="S656" t="s">
        <v>753</v>
      </c>
      <c r="T656" t="s">
        <v>753</v>
      </c>
      <c r="U656">
        <v>0</v>
      </c>
      <c r="V656" t="s">
        <v>753</v>
      </c>
      <c r="W656" t="s">
        <v>753</v>
      </c>
      <c r="X656">
        <v>0</v>
      </c>
      <c r="Y656" t="s">
        <v>753</v>
      </c>
      <c r="Z656">
        <v>0</v>
      </c>
      <c r="AA656" t="s">
        <v>753</v>
      </c>
      <c r="AB656">
        <v>0</v>
      </c>
      <c r="AC656">
        <v>1.0617000000000001</v>
      </c>
      <c r="AD656">
        <v>93.026300000000006</v>
      </c>
      <c r="AE656">
        <v>0.1</v>
      </c>
      <c r="AF656">
        <v>3130</v>
      </c>
      <c r="AG656">
        <v>68</v>
      </c>
      <c r="AH656">
        <v>61</v>
      </c>
      <c r="AI656">
        <v>118</v>
      </c>
      <c r="AJ656" t="s">
        <v>1421</v>
      </c>
      <c r="AK656">
        <v>2500477</v>
      </c>
      <c r="AL656">
        <v>25001018</v>
      </c>
      <c r="AM656">
        <v>25001017</v>
      </c>
      <c r="AN656">
        <v>468690</v>
      </c>
      <c r="AO656">
        <v>6197953</v>
      </c>
      <c r="AP656">
        <v>468692</v>
      </c>
      <c r="AQ656">
        <v>6197833</v>
      </c>
      <c r="AR656" t="s">
        <v>758</v>
      </c>
      <c r="AS656">
        <v>0</v>
      </c>
      <c r="AT656">
        <v>2.0217000000000001</v>
      </c>
      <c r="AU656" t="s">
        <v>763</v>
      </c>
      <c r="AV656">
        <v>0.1338</v>
      </c>
      <c r="AW656" t="s">
        <v>763</v>
      </c>
      <c r="AX656">
        <v>81.082899999999995</v>
      </c>
      <c r="AY656" t="s">
        <v>753</v>
      </c>
      <c r="AZ656">
        <v>0</v>
      </c>
      <c r="BA656" t="s">
        <v>753</v>
      </c>
      <c r="BB656" t="s">
        <v>753</v>
      </c>
      <c r="BC656" t="s">
        <v>753</v>
      </c>
      <c r="BD656" t="s">
        <v>753</v>
      </c>
    </row>
    <row r="657" spans="1:56" x14ac:dyDescent="0.25">
      <c r="A657" t="s">
        <v>49</v>
      </c>
      <c r="B657">
        <v>144</v>
      </c>
      <c r="C657">
        <v>1</v>
      </c>
      <c r="D657" t="s">
        <v>863</v>
      </c>
      <c r="E657">
        <v>575</v>
      </c>
      <c r="F657">
        <v>16</v>
      </c>
      <c r="G657">
        <v>9</v>
      </c>
      <c r="H657">
        <v>1.38</v>
      </c>
      <c r="I657">
        <v>7.1</v>
      </c>
      <c r="J657" t="s">
        <v>753</v>
      </c>
      <c r="K657" t="s">
        <v>760</v>
      </c>
      <c r="L657" t="s">
        <v>760</v>
      </c>
      <c r="M657" t="s">
        <v>738</v>
      </c>
      <c r="N657" t="s">
        <v>753</v>
      </c>
      <c r="O657" t="s">
        <v>762</v>
      </c>
      <c r="P657" t="s">
        <v>753</v>
      </c>
      <c r="Q657" t="s">
        <v>753</v>
      </c>
      <c r="R657" t="s">
        <v>753</v>
      </c>
      <c r="S657" t="s">
        <v>753</v>
      </c>
      <c r="T657" t="s">
        <v>753</v>
      </c>
      <c r="U657" t="s">
        <v>760</v>
      </c>
      <c r="V657" t="s">
        <v>753</v>
      </c>
      <c r="W657" t="s">
        <v>760</v>
      </c>
      <c r="X657">
        <v>0</v>
      </c>
      <c r="Y657" t="s">
        <v>753</v>
      </c>
      <c r="Z657" t="s">
        <v>760</v>
      </c>
      <c r="AA657" t="s">
        <v>753</v>
      </c>
      <c r="AB657">
        <v>0</v>
      </c>
      <c r="AC657">
        <v>0.26150000000000001</v>
      </c>
      <c r="AD657">
        <v>30.766400000000001</v>
      </c>
      <c r="AE657">
        <v>0</v>
      </c>
      <c r="AF657">
        <v>3110</v>
      </c>
      <c r="AG657">
        <v>0</v>
      </c>
      <c r="AH657">
        <v>0</v>
      </c>
      <c r="AI657">
        <v>0</v>
      </c>
      <c r="AJ657" t="s">
        <v>902</v>
      </c>
      <c r="AK657">
        <v>3400010</v>
      </c>
      <c r="AL657">
        <v>34000034</v>
      </c>
      <c r="AM657">
        <v>34000012</v>
      </c>
      <c r="AN657">
        <v>517419</v>
      </c>
      <c r="AO657">
        <v>6159693</v>
      </c>
      <c r="AP657">
        <v>517419</v>
      </c>
      <c r="AQ657">
        <v>6159693</v>
      </c>
      <c r="AR657" t="s">
        <v>758</v>
      </c>
      <c r="AS657" t="s">
        <v>753</v>
      </c>
      <c r="AT657">
        <v>1.2451000000000001</v>
      </c>
      <c r="AU657" t="s">
        <v>753</v>
      </c>
      <c r="AV657">
        <v>5.21E-2</v>
      </c>
      <c r="AW657" t="s">
        <v>755</v>
      </c>
      <c r="AX657">
        <v>100.8546</v>
      </c>
      <c r="AY657" t="s">
        <v>753</v>
      </c>
      <c r="AZ657" t="s">
        <v>764</v>
      </c>
      <c r="BA657" t="s">
        <v>753</v>
      </c>
      <c r="BB657" t="s">
        <v>753</v>
      </c>
      <c r="BC657" t="s">
        <v>753</v>
      </c>
      <c r="BD657" t="s">
        <v>753</v>
      </c>
    </row>
    <row r="658" spans="1:56" x14ac:dyDescent="0.25">
      <c r="A658" t="s">
        <v>903</v>
      </c>
      <c r="B658">
        <v>145</v>
      </c>
      <c r="C658">
        <v>1</v>
      </c>
      <c r="D658" t="s">
        <v>863</v>
      </c>
      <c r="E658">
        <v>621</v>
      </c>
      <c r="F658">
        <v>1.8</v>
      </c>
      <c r="G658">
        <v>13</v>
      </c>
      <c r="H658">
        <v>1.47</v>
      </c>
      <c r="I658">
        <v>3.5</v>
      </c>
      <c r="J658" t="s">
        <v>753</v>
      </c>
      <c r="K658" t="s">
        <v>760</v>
      </c>
      <c r="L658" t="s">
        <v>760</v>
      </c>
      <c r="M658" t="s">
        <v>738</v>
      </c>
      <c r="N658" t="s">
        <v>760</v>
      </c>
      <c r="O658" t="s">
        <v>2352</v>
      </c>
      <c r="P658" t="s">
        <v>753</v>
      </c>
      <c r="Q658" t="s">
        <v>762</v>
      </c>
      <c r="R658" t="s">
        <v>753</v>
      </c>
      <c r="S658" t="s">
        <v>762</v>
      </c>
      <c r="T658" t="s">
        <v>753</v>
      </c>
      <c r="U658">
        <v>0</v>
      </c>
      <c r="V658" t="s">
        <v>753</v>
      </c>
      <c r="W658" t="s">
        <v>760</v>
      </c>
      <c r="X658">
        <v>0</v>
      </c>
      <c r="Y658" t="s">
        <v>753</v>
      </c>
      <c r="Z658">
        <v>0</v>
      </c>
      <c r="AA658" t="s">
        <v>753</v>
      </c>
      <c r="AB658">
        <v>0</v>
      </c>
      <c r="AC658">
        <v>0.47410000000000002</v>
      </c>
      <c r="AD658">
        <v>65.072400000000002</v>
      </c>
      <c r="AE658" t="s">
        <v>1477</v>
      </c>
      <c r="AF658">
        <v>3140</v>
      </c>
      <c r="AG658">
        <v>0</v>
      </c>
      <c r="AH658">
        <v>0</v>
      </c>
      <c r="AI658">
        <v>0</v>
      </c>
      <c r="AJ658" t="s">
        <v>904</v>
      </c>
      <c r="AK658">
        <v>3400034</v>
      </c>
      <c r="AL658">
        <v>34000459</v>
      </c>
      <c r="AM658">
        <v>34000083</v>
      </c>
      <c r="AN658">
        <v>527492</v>
      </c>
      <c r="AO658">
        <v>6157615</v>
      </c>
      <c r="AP658">
        <v>527492</v>
      </c>
      <c r="AQ658">
        <v>6157615</v>
      </c>
      <c r="AR658" t="s">
        <v>758</v>
      </c>
      <c r="AS658" t="s">
        <v>755</v>
      </c>
      <c r="AT658">
        <v>1.0759000000000001</v>
      </c>
      <c r="AU658" t="s">
        <v>755</v>
      </c>
      <c r="AV658">
        <v>6.5000000000000002E-2</v>
      </c>
      <c r="AW658" t="s">
        <v>755</v>
      </c>
      <c r="AX658">
        <v>101.261</v>
      </c>
      <c r="AY658" t="s">
        <v>753</v>
      </c>
      <c r="AZ658">
        <v>0</v>
      </c>
      <c r="BA658" t="s">
        <v>753</v>
      </c>
      <c r="BB658" t="s">
        <v>753</v>
      </c>
      <c r="BC658" t="s">
        <v>753</v>
      </c>
      <c r="BD658" t="s">
        <v>753</v>
      </c>
    </row>
    <row r="659" spans="1:56" x14ac:dyDescent="0.25">
      <c r="A659" t="s">
        <v>1131</v>
      </c>
      <c r="B659">
        <v>361</v>
      </c>
      <c r="C659">
        <v>1</v>
      </c>
      <c r="D659" t="s">
        <v>998</v>
      </c>
      <c r="E659">
        <v>779</v>
      </c>
      <c r="F659">
        <v>8.3000000000000007</v>
      </c>
      <c r="G659">
        <v>1</v>
      </c>
      <c r="H659">
        <v>1</v>
      </c>
      <c r="I659">
        <v>2.2999999999999998</v>
      </c>
      <c r="J659" t="s">
        <v>753</v>
      </c>
      <c r="K659" t="s">
        <v>755</v>
      </c>
      <c r="L659" t="s">
        <v>762</v>
      </c>
      <c r="M659" t="s">
        <v>754</v>
      </c>
      <c r="N659" t="s">
        <v>753</v>
      </c>
      <c r="O659" t="s">
        <v>2352</v>
      </c>
      <c r="P659" t="s">
        <v>753</v>
      </c>
      <c r="Q659" t="s">
        <v>755</v>
      </c>
      <c r="R659" t="s">
        <v>753</v>
      </c>
      <c r="S659" t="s">
        <v>755</v>
      </c>
      <c r="T659" t="s">
        <v>753</v>
      </c>
      <c r="U659" t="s">
        <v>755</v>
      </c>
      <c r="V659" t="s">
        <v>753</v>
      </c>
      <c r="W659" t="s">
        <v>755</v>
      </c>
      <c r="X659">
        <v>0</v>
      </c>
      <c r="Y659" t="s">
        <v>753</v>
      </c>
      <c r="Z659" t="s">
        <v>755</v>
      </c>
      <c r="AA659" t="s">
        <v>753</v>
      </c>
      <c r="AB659" t="s">
        <v>764</v>
      </c>
      <c r="AC659">
        <v>2.63E-2</v>
      </c>
      <c r="AD659">
        <v>29.05855</v>
      </c>
      <c r="AE659">
        <v>8.1000000000000003E-2</v>
      </c>
      <c r="AF659">
        <v>3110</v>
      </c>
      <c r="AG659">
        <v>60</v>
      </c>
      <c r="AH659">
        <v>53</v>
      </c>
      <c r="AI659">
        <v>0</v>
      </c>
      <c r="AJ659" t="s">
        <v>1132</v>
      </c>
      <c r="AK659">
        <v>1600037</v>
      </c>
      <c r="AL659">
        <v>16000284</v>
      </c>
      <c r="AM659">
        <v>16000065</v>
      </c>
      <c r="AN659">
        <v>491055</v>
      </c>
      <c r="AO659">
        <v>6267116</v>
      </c>
      <c r="AP659">
        <v>490949</v>
      </c>
      <c r="AQ659">
        <v>6267083</v>
      </c>
      <c r="AR659" t="s">
        <v>758</v>
      </c>
      <c r="AS659" t="s">
        <v>755</v>
      </c>
      <c r="AT659">
        <v>0.64924999999999999</v>
      </c>
      <c r="AU659" t="s">
        <v>755</v>
      </c>
      <c r="AV659">
        <v>2.7299999999999998E-2</v>
      </c>
      <c r="AW659" t="s">
        <v>755</v>
      </c>
      <c r="AX659">
        <v>94.932850000000002</v>
      </c>
      <c r="AY659" t="s">
        <v>753</v>
      </c>
      <c r="AZ659" t="s">
        <v>764</v>
      </c>
      <c r="BA659" t="s">
        <v>753</v>
      </c>
      <c r="BB659" t="s">
        <v>753</v>
      </c>
      <c r="BC659" t="s">
        <v>753</v>
      </c>
      <c r="BD659" t="s">
        <v>753</v>
      </c>
    </row>
    <row r="660" spans="1:56" x14ac:dyDescent="0.25">
      <c r="A660" t="s">
        <v>1133</v>
      </c>
      <c r="B660">
        <v>363</v>
      </c>
      <c r="C660">
        <v>1</v>
      </c>
      <c r="D660" t="s">
        <v>998</v>
      </c>
      <c r="E660">
        <v>661</v>
      </c>
      <c r="F660">
        <v>10.1</v>
      </c>
      <c r="G660">
        <v>1</v>
      </c>
      <c r="H660">
        <v>1.89</v>
      </c>
      <c r="I660">
        <v>8.6999999999999993</v>
      </c>
      <c r="J660" t="s">
        <v>753</v>
      </c>
      <c r="K660" t="s">
        <v>753</v>
      </c>
      <c r="L660" t="s">
        <v>753</v>
      </c>
      <c r="M660" t="s">
        <v>754</v>
      </c>
      <c r="N660" t="s">
        <v>753</v>
      </c>
      <c r="O660" t="s">
        <v>2352</v>
      </c>
      <c r="P660" t="s">
        <v>753</v>
      </c>
      <c r="Q660" t="s">
        <v>755</v>
      </c>
      <c r="R660" t="s">
        <v>753</v>
      </c>
      <c r="S660" t="s">
        <v>755</v>
      </c>
      <c r="T660" t="s">
        <v>753</v>
      </c>
      <c r="U660" t="s">
        <v>753</v>
      </c>
      <c r="V660" t="s">
        <v>753</v>
      </c>
      <c r="W660" t="s">
        <v>753</v>
      </c>
      <c r="X660">
        <v>0</v>
      </c>
      <c r="Y660" t="s">
        <v>753</v>
      </c>
      <c r="Z660" t="s">
        <v>755</v>
      </c>
      <c r="AA660" t="s">
        <v>753</v>
      </c>
      <c r="AB660">
        <v>0</v>
      </c>
      <c r="AC660">
        <v>3.5000000000000003E-2</v>
      </c>
      <c r="AD660">
        <v>22.957899999999999</v>
      </c>
      <c r="AE660">
        <v>0.1</v>
      </c>
      <c r="AF660">
        <v>3110</v>
      </c>
      <c r="AG660">
        <v>61</v>
      </c>
      <c r="AH660">
        <v>54</v>
      </c>
      <c r="AI660">
        <v>0</v>
      </c>
      <c r="AJ660" t="s">
        <v>1134</v>
      </c>
      <c r="AK660">
        <v>1600038</v>
      </c>
      <c r="AL660">
        <v>16000283</v>
      </c>
      <c r="AM660">
        <v>16000066</v>
      </c>
      <c r="AN660">
        <v>489508</v>
      </c>
      <c r="AO660">
        <v>6262774</v>
      </c>
      <c r="AP660">
        <v>489508</v>
      </c>
      <c r="AQ660">
        <v>6262774</v>
      </c>
      <c r="AR660" t="s">
        <v>758</v>
      </c>
      <c r="AS660" t="s">
        <v>755</v>
      </c>
      <c r="AT660">
        <v>0.57699999999999996</v>
      </c>
      <c r="AU660" t="s">
        <v>755</v>
      </c>
      <c r="AV660">
        <v>1.5299999999999999E-2</v>
      </c>
      <c r="AW660" t="s">
        <v>755</v>
      </c>
      <c r="AX660">
        <v>99.563800000000001</v>
      </c>
      <c r="AY660" t="s">
        <v>753</v>
      </c>
      <c r="AZ660" t="s">
        <v>764</v>
      </c>
      <c r="BA660" t="s">
        <v>753</v>
      </c>
      <c r="BB660" t="s">
        <v>753</v>
      </c>
      <c r="BC660" t="s">
        <v>753</v>
      </c>
      <c r="BD660" t="s">
        <v>753</v>
      </c>
    </row>
    <row r="661" spans="1:56" x14ac:dyDescent="0.25">
      <c r="A661" t="s">
        <v>375</v>
      </c>
      <c r="B661">
        <v>779</v>
      </c>
      <c r="C661">
        <v>2</v>
      </c>
      <c r="D661" t="s">
        <v>1488</v>
      </c>
      <c r="E661">
        <v>217</v>
      </c>
      <c r="F661">
        <v>1.6</v>
      </c>
      <c r="G661">
        <v>13</v>
      </c>
      <c r="H661">
        <v>0.66</v>
      </c>
      <c r="I661">
        <v>2</v>
      </c>
      <c r="J661" t="s">
        <v>753</v>
      </c>
      <c r="K661" t="s">
        <v>760</v>
      </c>
      <c r="L661" t="s">
        <v>760</v>
      </c>
      <c r="M661" t="s">
        <v>738</v>
      </c>
      <c r="N661" t="s">
        <v>760</v>
      </c>
      <c r="O661" t="s">
        <v>2352</v>
      </c>
      <c r="P661" t="s">
        <v>753</v>
      </c>
      <c r="Q661" t="s">
        <v>762</v>
      </c>
      <c r="R661" t="s">
        <v>753</v>
      </c>
      <c r="S661" t="s">
        <v>762</v>
      </c>
      <c r="T661" t="s">
        <v>753</v>
      </c>
      <c r="U661">
        <v>0</v>
      </c>
      <c r="V661" t="s">
        <v>753</v>
      </c>
      <c r="W661" t="s">
        <v>760</v>
      </c>
      <c r="X661">
        <v>0</v>
      </c>
      <c r="Y661" t="s">
        <v>753</v>
      </c>
      <c r="Z661">
        <v>0</v>
      </c>
      <c r="AA661" t="s">
        <v>753</v>
      </c>
      <c r="AB661">
        <v>0</v>
      </c>
      <c r="AC661">
        <v>3.9733999999999998</v>
      </c>
      <c r="AD661">
        <v>58.072400000000002</v>
      </c>
      <c r="AE661" t="s">
        <v>1477</v>
      </c>
      <c r="AF661">
        <v>3150</v>
      </c>
      <c r="AG661">
        <v>130</v>
      </c>
      <c r="AH661">
        <v>114</v>
      </c>
      <c r="AI661">
        <v>0</v>
      </c>
      <c r="AJ661" t="s">
        <v>1566</v>
      </c>
      <c r="AK661">
        <v>5200079</v>
      </c>
      <c r="AL661">
        <v>52000768</v>
      </c>
      <c r="AM661">
        <v>52000143</v>
      </c>
      <c r="AN661">
        <v>720824</v>
      </c>
      <c r="AO661">
        <v>6219836</v>
      </c>
      <c r="AP661">
        <v>720824</v>
      </c>
      <c r="AQ661">
        <v>6219836</v>
      </c>
      <c r="AR661" t="s">
        <v>758</v>
      </c>
      <c r="AS661" t="s">
        <v>755</v>
      </c>
      <c r="AT661">
        <v>1.6640999999999999</v>
      </c>
      <c r="AU661" t="s">
        <v>753</v>
      </c>
      <c r="AV661">
        <v>0.1459</v>
      </c>
      <c r="AW661" t="s">
        <v>763</v>
      </c>
      <c r="AX661">
        <v>73.413399999999996</v>
      </c>
      <c r="AY661" t="s">
        <v>753</v>
      </c>
      <c r="AZ661">
        <v>0</v>
      </c>
      <c r="BA661" t="s">
        <v>753</v>
      </c>
      <c r="BB661" t="s">
        <v>753</v>
      </c>
      <c r="BC661" t="s">
        <v>753</v>
      </c>
      <c r="BD661" t="s">
        <v>753</v>
      </c>
    </row>
    <row r="662" spans="1:56" x14ac:dyDescent="0.25">
      <c r="A662" t="s">
        <v>50</v>
      </c>
      <c r="B662">
        <v>146</v>
      </c>
      <c r="C662">
        <v>1</v>
      </c>
      <c r="D662" t="s">
        <v>863</v>
      </c>
      <c r="E662">
        <v>510</v>
      </c>
      <c r="F662">
        <v>168.7</v>
      </c>
      <c r="G662">
        <v>9</v>
      </c>
      <c r="H662">
        <v>1.55</v>
      </c>
      <c r="I662">
        <v>3</v>
      </c>
      <c r="J662" t="s">
        <v>760</v>
      </c>
      <c r="K662" t="s">
        <v>760</v>
      </c>
      <c r="L662" t="s">
        <v>760</v>
      </c>
      <c r="M662" t="s">
        <v>754</v>
      </c>
      <c r="N662" t="s">
        <v>760</v>
      </c>
      <c r="O662" t="s">
        <v>2352</v>
      </c>
      <c r="P662" t="s">
        <v>860</v>
      </c>
      <c r="Q662" t="s">
        <v>753</v>
      </c>
      <c r="R662" t="s">
        <v>753</v>
      </c>
      <c r="S662" t="s">
        <v>753</v>
      </c>
      <c r="T662" t="s">
        <v>753</v>
      </c>
      <c r="U662">
        <v>0</v>
      </c>
      <c r="V662" t="s">
        <v>760</v>
      </c>
      <c r="W662" t="s">
        <v>760</v>
      </c>
      <c r="X662">
        <v>0</v>
      </c>
      <c r="Y662" t="s">
        <v>860</v>
      </c>
      <c r="Z662">
        <v>0</v>
      </c>
      <c r="AA662" t="s">
        <v>860</v>
      </c>
      <c r="AB662">
        <v>0</v>
      </c>
      <c r="AC662">
        <v>3.1596000000000002</v>
      </c>
      <c r="AD662">
        <v>36.521500000000003</v>
      </c>
      <c r="AE662">
        <v>0.24410000000000001</v>
      </c>
      <c r="AF662">
        <v>3140</v>
      </c>
      <c r="AG662">
        <v>0</v>
      </c>
      <c r="AH662">
        <v>0</v>
      </c>
      <c r="AI662">
        <v>0</v>
      </c>
      <c r="AJ662" t="s">
        <v>905</v>
      </c>
      <c r="AK662">
        <v>4200190</v>
      </c>
      <c r="AL662">
        <v>42000258</v>
      </c>
      <c r="AM662">
        <v>42000257</v>
      </c>
      <c r="AN662">
        <v>530453</v>
      </c>
      <c r="AO662">
        <v>6113924</v>
      </c>
      <c r="AP662">
        <v>530453</v>
      </c>
      <c r="AQ662">
        <v>6113924</v>
      </c>
      <c r="AR662" t="s">
        <v>758</v>
      </c>
      <c r="AS662" t="s">
        <v>753</v>
      </c>
      <c r="AT662">
        <v>1.3048500000000001</v>
      </c>
      <c r="AU662" t="s">
        <v>753</v>
      </c>
      <c r="AV662">
        <v>0.13935</v>
      </c>
      <c r="AW662" t="s">
        <v>763</v>
      </c>
      <c r="AX662">
        <v>100.88374999999999</v>
      </c>
      <c r="AY662" t="s">
        <v>753</v>
      </c>
      <c r="AZ662" t="s">
        <v>790</v>
      </c>
      <c r="BA662" t="s">
        <v>753</v>
      </c>
      <c r="BB662" t="s">
        <v>762</v>
      </c>
      <c r="BC662" t="s">
        <v>753</v>
      </c>
      <c r="BD662" t="s">
        <v>753</v>
      </c>
    </row>
    <row r="663" spans="1:56" x14ac:dyDescent="0.25">
      <c r="A663" t="s">
        <v>229</v>
      </c>
      <c r="B663">
        <v>517</v>
      </c>
      <c r="C663">
        <v>1</v>
      </c>
      <c r="D663" t="s">
        <v>975</v>
      </c>
      <c r="E663">
        <v>740</v>
      </c>
      <c r="F663">
        <v>20.3</v>
      </c>
      <c r="G663">
        <v>10</v>
      </c>
      <c r="H663">
        <v>6.8</v>
      </c>
      <c r="I663">
        <v>11.5</v>
      </c>
      <c r="J663" t="s">
        <v>753</v>
      </c>
      <c r="K663" t="s">
        <v>755</v>
      </c>
      <c r="L663" t="s">
        <v>755</v>
      </c>
      <c r="M663" t="s">
        <v>754</v>
      </c>
      <c r="N663" t="s">
        <v>755</v>
      </c>
      <c r="O663" t="s">
        <v>2352</v>
      </c>
      <c r="P663" t="s">
        <v>753</v>
      </c>
      <c r="Q663" t="s">
        <v>755</v>
      </c>
      <c r="R663" t="s">
        <v>753</v>
      </c>
      <c r="S663" t="s">
        <v>755</v>
      </c>
      <c r="T663" t="s">
        <v>753</v>
      </c>
      <c r="U663">
        <v>0</v>
      </c>
      <c r="V663" t="s">
        <v>753</v>
      </c>
      <c r="W663" t="s">
        <v>755</v>
      </c>
      <c r="X663" t="s">
        <v>755</v>
      </c>
      <c r="Y663" t="s">
        <v>753</v>
      </c>
      <c r="Z663">
        <v>0</v>
      </c>
      <c r="AA663" t="s">
        <v>753</v>
      </c>
      <c r="AB663">
        <v>0</v>
      </c>
      <c r="AC663">
        <v>1.1621999999999999</v>
      </c>
      <c r="AD663">
        <v>8.5315999999999992</v>
      </c>
      <c r="AE663" t="s">
        <v>1477</v>
      </c>
      <c r="AF663">
        <v>3150</v>
      </c>
      <c r="AG663">
        <v>57</v>
      </c>
      <c r="AH663">
        <v>181</v>
      </c>
      <c r="AI663">
        <v>0</v>
      </c>
      <c r="AJ663" t="s">
        <v>1318</v>
      </c>
      <c r="AK663">
        <v>2100296</v>
      </c>
      <c r="AL663">
        <v>21006004</v>
      </c>
      <c r="AM663">
        <v>21000350</v>
      </c>
      <c r="AN663">
        <v>538285</v>
      </c>
      <c r="AO663">
        <v>6219967</v>
      </c>
      <c r="AP663">
        <v>538519</v>
      </c>
      <c r="AQ663">
        <v>6219918</v>
      </c>
      <c r="AR663" t="s">
        <v>758</v>
      </c>
      <c r="AS663" t="s">
        <v>755</v>
      </c>
      <c r="AT663">
        <v>0.18709999999999999</v>
      </c>
      <c r="AU663" t="s">
        <v>755</v>
      </c>
      <c r="AV663">
        <v>1.06E-2</v>
      </c>
      <c r="AW663" t="s">
        <v>755</v>
      </c>
      <c r="AX663">
        <v>99.560199999999995</v>
      </c>
      <c r="AY663" t="s">
        <v>753</v>
      </c>
      <c r="AZ663">
        <v>0</v>
      </c>
      <c r="BA663" t="s">
        <v>753</v>
      </c>
      <c r="BB663" t="s">
        <v>753</v>
      </c>
      <c r="BC663" t="s">
        <v>753</v>
      </c>
      <c r="BD663" t="s">
        <v>753</v>
      </c>
    </row>
    <row r="664" spans="1:56" x14ac:dyDescent="0.25">
      <c r="A664" t="s">
        <v>147</v>
      </c>
      <c r="B664">
        <v>364</v>
      </c>
      <c r="C664">
        <v>1</v>
      </c>
      <c r="D664" t="s">
        <v>998</v>
      </c>
      <c r="E664">
        <v>851</v>
      </c>
      <c r="F664">
        <v>49</v>
      </c>
      <c r="G664">
        <v>10</v>
      </c>
      <c r="H664">
        <v>8.18</v>
      </c>
      <c r="I664">
        <v>21.5</v>
      </c>
      <c r="J664" t="s">
        <v>753</v>
      </c>
      <c r="K664" t="s">
        <v>762</v>
      </c>
      <c r="L664" t="s">
        <v>762</v>
      </c>
      <c r="M664" t="s">
        <v>738</v>
      </c>
      <c r="N664" t="s">
        <v>753</v>
      </c>
      <c r="O664" t="s">
        <v>2352</v>
      </c>
      <c r="P664" t="s">
        <v>753</v>
      </c>
      <c r="Q664" t="s">
        <v>753</v>
      </c>
      <c r="R664" t="s">
        <v>753</v>
      </c>
      <c r="S664" t="s">
        <v>753</v>
      </c>
      <c r="T664" t="s">
        <v>753</v>
      </c>
      <c r="U664">
        <v>0</v>
      </c>
      <c r="V664" t="s">
        <v>753</v>
      </c>
      <c r="W664" t="s">
        <v>753</v>
      </c>
      <c r="X664">
        <v>0</v>
      </c>
      <c r="Y664" t="s">
        <v>753</v>
      </c>
      <c r="Z664">
        <v>0</v>
      </c>
      <c r="AA664" t="s">
        <v>753</v>
      </c>
      <c r="AB664">
        <v>0</v>
      </c>
      <c r="AC664">
        <v>3.0322499999999999</v>
      </c>
      <c r="AD664">
        <v>12.4237</v>
      </c>
      <c r="AE664">
        <v>0.3</v>
      </c>
      <c r="AF664">
        <v>3150</v>
      </c>
      <c r="AG664">
        <v>0</v>
      </c>
      <c r="AH664">
        <v>0</v>
      </c>
      <c r="AI664">
        <v>0</v>
      </c>
      <c r="AJ664" t="s">
        <v>1135</v>
      </c>
      <c r="AK664">
        <v>700040</v>
      </c>
      <c r="AL664">
        <v>7000085</v>
      </c>
      <c r="AM664">
        <v>7000082</v>
      </c>
      <c r="AN664">
        <v>557002</v>
      </c>
      <c r="AO664">
        <v>6329407</v>
      </c>
      <c r="AP664">
        <v>557002</v>
      </c>
      <c r="AQ664">
        <v>6329407</v>
      </c>
      <c r="AR664" t="s">
        <v>758</v>
      </c>
      <c r="AS664" t="s">
        <v>753</v>
      </c>
      <c r="AT664">
        <v>0.78939999999999999</v>
      </c>
      <c r="AU664" t="s">
        <v>763</v>
      </c>
      <c r="AV664">
        <v>5.3449999999999998E-2</v>
      </c>
      <c r="AW664" t="s">
        <v>763</v>
      </c>
      <c r="AX664">
        <v>101.7851</v>
      </c>
      <c r="AY664" t="s">
        <v>753</v>
      </c>
      <c r="AZ664">
        <v>0</v>
      </c>
      <c r="BA664" t="s">
        <v>753</v>
      </c>
      <c r="BB664" t="s">
        <v>753</v>
      </c>
      <c r="BC664" t="s">
        <v>753</v>
      </c>
      <c r="BD664" t="s">
        <v>753</v>
      </c>
    </row>
    <row r="665" spans="1:56" x14ac:dyDescent="0.25">
      <c r="A665" t="s">
        <v>148</v>
      </c>
      <c r="B665">
        <v>365</v>
      </c>
      <c r="C665">
        <v>1</v>
      </c>
      <c r="D665" t="s">
        <v>998</v>
      </c>
      <c r="E665">
        <v>851</v>
      </c>
      <c r="F665">
        <v>29.5</v>
      </c>
      <c r="G665">
        <v>10</v>
      </c>
      <c r="H665">
        <v>4.03</v>
      </c>
      <c r="I665">
        <v>10.1</v>
      </c>
      <c r="J665" t="s">
        <v>753</v>
      </c>
      <c r="K665" t="s">
        <v>753</v>
      </c>
      <c r="L665" t="s">
        <v>753</v>
      </c>
      <c r="M665" t="s">
        <v>754</v>
      </c>
      <c r="N665" t="s">
        <v>753</v>
      </c>
      <c r="O665" t="s">
        <v>2352</v>
      </c>
      <c r="P665" t="s">
        <v>753</v>
      </c>
      <c r="Q665" t="s">
        <v>753</v>
      </c>
      <c r="R665" t="s">
        <v>753</v>
      </c>
      <c r="S665" t="s">
        <v>753</v>
      </c>
      <c r="T665" t="s">
        <v>753</v>
      </c>
      <c r="U665">
        <v>0</v>
      </c>
      <c r="V665" t="s">
        <v>753</v>
      </c>
      <c r="W665" t="s">
        <v>753</v>
      </c>
      <c r="X665">
        <v>0</v>
      </c>
      <c r="Y665" t="s">
        <v>753</v>
      </c>
      <c r="Z665">
        <v>0</v>
      </c>
      <c r="AA665" t="s">
        <v>753</v>
      </c>
      <c r="AB665">
        <v>0</v>
      </c>
      <c r="AC665">
        <v>2.496</v>
      </c>
      <c r="AD665">
        <v>9.9492999999999991</v>
      </c>
      <c r="AE665">
        <v>0.33950000000000002</v>
      </c>
      <c r="AF665">
        <v>0</v>
      </c>
      <c r="AG665">
        <v>0</v>
      </c>
      <c r="AH665">
        <v>0</v>
      </c>
      <c r="AI665">
        <v>0</v>
      </c>
      <c r="AJ665" t="s">
        <v>1136</v>
      </c>
      <c r="AK665">
        <v>700041</v>
      </c>
      <c r="AL665">
        <v>7000086</v>
      </c>
      <c r="AM665">
        <v>7000083</v>
      </c>
      <c r="AN665">
        <v>557783</v>
      </c>
      <c r="AO665">
        <v>6329099</v>
      </c>
      <c r="AP665">
        <v>557783</v>
      </c>
      <c r="AQ665">
        <v>6329099</v>
      </c>
      <c r="AR665" t="s">
        <v>758</v>
      </c>
      <c r="AS665" t="s">
        <v>755</v>
      </c>
      <c r="AT665">
        <v>0.70930000000000004</v>
      </c>
      <c r="AU665" t="s">
        <v>753</v>
      </c>
      <c r="AV665">
        <v>5.2499999999999998E-2</v>
      </c>
      <c r="AW665" t="s">
        <v>763</v>
      </c>
      <c r="AX665">
        <v>103.56829999999999</v>
      </c>
      <c r="AY665" t="s">
        <v>753</v>
      </c>
      <c r="AZ665">
        <v>0</v>
      </c>
      <c r="BA665" t="s">
        <v>753</v>
      </c>
      <c r="BB665" t="s">
        <v>753</v>
      </c>
      <c r="BC665" t="s">
        <v>753</v>
      </c>
      <c r="BD665" t="s">
        <v>753</v>
      </c>
    </row>
    <row r="666" spans="1:56" x14ac:dyDescent="0.25">
      <c r="A666" t="s">
        <v>149</v>
      </c>
      <c r="B666">
        <v>366</v>
      </c>
      <c r="C666">
        <v>1</v>
      </c>
      <c r="D666" t="s">
        <v>998</v>
      </c>
      <c r="E666">
        <v>665</v>
      </c>
      <c r="F666">
        <v>5.4</v>
      </c>
      <c r="G666">
        <v>11</v>
      </c>
      <c r="H666">
        <v>0.37</v>
      </c>
      <c r="I666">
        <v>0.74</v>
      </c>
      <c r="J666" t="s">
        <v>753</v>
      </c>
      <c r="K666" t="s">
        <v>787</v>
      </c>
      <c r="L666" t="s">
        <v>787</v>
      </c>
      <c r="M666" t="s">
        <v>738</v>
      </c>
      <c r="N666" t="s">
        <v>787</v>
      </c>
      <c r="O666" t="s">
        <v>2352</v>
      </c>
      <c r="P666" t="s">
        <v>753</v>
      </c>
      <c r="Q666">
        <v>0</v>
      </c>
      <c r="R666" t="s">
        <v>753</v>
      </c>
      <c r="S666">
        <v>0</v>
      </c>
      <c r="T666" t="s">
        <v>753</v>
      </c>
      <c r="U666" t="s">
        <v>787</v>
      </c>
      <c r="V666" t="s">
        <v>753</v>
      </c>
      <c r="W666" t="s">
        <v>787</v>
      </c>
      <c r="X666">
        <v>0</v>
      </c>
      <c r="Y666" t="s">
        <v>753</v>
      </c>
      <c r="Z666" t="s">
        <v>760</v>
      </c>
      <c r="AA666" t="s">
        <v>753</v>
      </c>
      <c r="AB666">
        <v>0</v>
      </c>
      <c r="AC666" t="s">
        <v>1477</v>
      </c>
      <c r="AD666" t="s">
        <v>1477</v>
      </c>
      <c r="AE666" t="s">
        <v>1477</v>
      </c>
      <c r="AF666">
        <v>0</v>
      </c>
      <c r="AG666">
        <v>0</v>
      </c>
      <c r="AH666">
        <v>0</v>
      </c>
      <c r="AI666">
        <v>0</v>
      </c>
      <c r="AJ666" t="s">
        <v>1137</v>
      </c>
      <c r="AK666">
        <v>1600029</v>
      </c>
      <c r="AL666" t="s">
        <v>1138</v>
      </c>
      <c r="AM666">
        <v>16000062</v>
      </c>
      <c r="AN666">
        <v>449935</v>
      </c>
      <c r="AO666">
        <v>6272487</v>
      </c>
      <c r="AP666">
        <v>449983</v>
      </c>
      <c r="AQ666">
        <v>6272468</v>
      </c>
      <c r="AR666" t="s">
        <v>758</v>
      </c>
      <c r="AS666">
        <v>0</v>
      </c>
      <c r="AT666" t="s">
        <v>1477</v>
      </c>
      <c r="AU666" t="s">
        <v>763</v>
      </c>
      <c r="AV666">
        <v>1.0000000000000001E-5</v>
      </c>
      <c r="AW666" t="s">
        <v>763</v>
      </c>
      <c r="AX666" t="s">
        <v>1477</v>
      </c>
      <c r="AY666" t="s">
        <v>753</v>
      </c>
      <c r="AZ666">
        <v>0</v>
      </c>
      <c r="BA666" t="s">
        <v>753</v>
      </c>
      <c r="BB666" t="s">
        <v>753</v>
      </c>
      <c r="BC666" t="s">
        <v>753</v>
      </c>
      <c r="BD666" t="s">
        <v>753</v>
      </c>
    </row>
    <row r="667" spans="1:56" x14ac:dyDescent="0.25">
      <c r="A667" t="s">
        <v>230</v>
      </c>
      <c r="B667">
        <v>518</v>
      </c>
      <c r="C667">
        <v>1</v>
      </c>
      <c r="D667" t="s">
        <v>975</v>
      </c>
      <c r="E667">
        <v>706</v>
      </c>
      <c r="F667">
        <v>36.6</v>
      </c>
      <c r="G667">
        <v>13</v>
      </c>
      <c r="H667">
        <v>0.79</v>
      </c>
      <c r="I667">
        <v>1.6</v>
      </c>
      <c r="J667" t="s">
        <v>753</v>
      </c>
      <c r="K667" t="s">
        <v>760</v>
      </c>
      <c r="L667" t="s">
        <v>760</v>
      </c>
      <c r="M667" t="s">
        <v>738</v>
      </c>
      <c r="N667" t="s">
        <v>760</v>
      </c>
      <c r="O667" t="s">
        <v>2352</v>
      </c>
      <c r="P667" t="s">
        <v>753</v>
      </c>
      <c r="Q667" t="s">
        <v>762</v>
      </c>
      <c r="R667" t="s">
        <v>753</v>
      </c>
      <c r="S667" t="s">
        <v>762</v>
      </c>
      <c r="T667" t="s">
        <v>753</v>
      </c>
      <c r="U667">
        <v>0</v>
      </c>
      <c r="V667" t="s">
        <v>753</v>
      </c>
      <c r="W667" t="s">
        <v>760</v>
      </c>
      <c r="X667">
        <v>0</v>
      </c>
      <c r="Y667" t="s">
        <v>753</v>
      </c>
      <c r="Z667">
        <v>0</v>
      </c>
      <c r="AA667" t="s">
        <v>753</v>
      </c>
      <c r="AB667">
        <v>0</v>
      </c>
      <c r="AC667">
        <v>2.8443999999999998</v>
      </c>
      <c r="AD667">
        <v>69.848699999999994</v>
      </c>
      <c r="AE667" t="s">
        <v>1477</v>
      </c>
      <c r="AF667">
        <v>3150</v>
      </c>
      <c r="AG667">
        <v>0</v>
      </c>
      <c r="AH667">
        <v>0</v>
      </c>
      <c r="AI667">
        <v>0</v>
      </c>
      <c r="AJ667" t="s">
        <v>1319</v>
      </c>
      <c r="AK667">
        <v>2100310</v>
      </c>
      <c r="AL667">
        <v>21006049</v>
      </c>
      <c r="AM667">
        <v>21000318</v>
      </c>
      <c r="AN667">
        <v>586416</v>
      </c>
      <c r="AO667">
        <v>6251014</v>
      </c>
      <c r="AP667">
        <v>586416</v>
      </c>
      <c r="AQ667">
        <v>6251014</v>
      </c>
      <c r="AR667" t="s">
        <v>758</v>
      </c>
      <c r="AS667" t="s">
        <v>762</v>
      </c>
      <c r="AT667">
        <v>2.1046</v>
      </c>
      <c r="AU667" t="s">
        <v>763</v>
      </c>
      <c r="AV667">
        <v>0.15720000000000001</v>
      </c>
      <c r="AW667" t="s">
        <v>763</v>
      </c>
      <c r="AX667">
        <v>112.95610000000001</v>
      </c>
      <c r="AY667" t="s">
        <v>753</v>
      </c>
      <c r="AZ667">
        <v>0</v>
      </c>
      <c r="BA667" t="s">
        <v>753</v>
      </c>
      <c r="BB667" t="s">
        <v>753</v>
      </c>
      <c r="BC667" t="s">
        <v>753</v>
      </c>
      <c r="BD667" t="s">
        <v>753</v>
      </c>
    </row>
    <row r="668" spans="1:56" x14ac:dyDescent="0.25">
      <c r="A668" t="s">
        <v>230</v>
      </c>
      <c r="B668">
        <v>722</v>
      </c>
      <c r="C668">
        <v>2</v>
      </c>
      <c r="D668" t="s">
        <v>1495</v>
      </c>
      <c r="E668">
        <v>163</v>
      </c>
      <c r="F668">
        <v>2.8</v>
      </c>
      <c r="G668">
        <v>13</v>
      </c>
      <c r="H668">
        <v>0.9</v>
      </c>
      <c r="I668">
        <v>1.9</v>
      </c>
      <c r="J668" t="s">
        <v>753</v>
      </c>
      <c r="K668" t="s">
        <v>1477</v>
      </c>
      <c r="L668" t="s">
        <v>1477</v>
      </c>
      <c r="M668">
        <v>0</v>
      </c>
      <c r="N668">
        <v>0</v>
      </c>
      <c r="O668" t="s">
        <v>2352</v>
      </c>
      <c r="P668" t="s">
        <v>753</v>
      </c>
      <c r="Q668">
        <v>0</v>
      </c>
      <c r="R668" t="s">
        <v>753</v>
      </c>
      <c r="S668">
        <v>0</v>
      </c>
      <c r="T668" t="s">
        <v>753</v>
      </c>
      <c r="U668">
        <v>0</v>
      </c>
      <c r="V668" t="s">
        <v>753</v>
      </c>
      <c r="W668">
        <v>0</v>
      </c>
      <c r="X668">
        <v>0</v>
      </c>
      <c r="Y668" t="s">
        <v>753</v>
      </c>
      <c r="Z668">
        <v>0</v>
      </c>
      <c r="AA668" t="s">
        <v>753</v>
      </c>
      <c r="AB668">
        <v>0</v>
      </c>
      <c r="AC668">
        <v>3.5</v>
      </c>
      <c r="AD668">
        <v>65.039999999999992</v>
      </c>
      <c r="AE668" t="s">
        <v>1477</v>
      </c>
      <c r="AF668">
        <v>3140</v>
      </c>
      <c r="AG668">
        <v>0</v>
      </c>
      <c r="AH668">
        <v>0</v>
      </c>
      <c r="AI668">
        <v>0</v>
      </c>
      <c r="AJ668" t="s">
        <v>1526</v>
      </c>
      <c r="AK668">
        <v>5000083</v>
      </c>
      <c r="AL668">
        <v>50000245</v>
      </c>
      <c r="AM668">
        <v>50000170</v>
      </c>
      <c r="AN668">
        <v>715823</v>
      </c>
      <c r="AO668">
        <v>6183642</v>
      </c>
      <c r="AP668">
        <v>715823</v>
      </c>
      <c r="AQ668">
        <v>6183642</v>
      </c>
      <c r="AR668" t="s">
        <v>758</v>
      </c>
      <c r="AS668">
        <v>0</v>
      </c>
      <c r="AT668" t="s">
        <v>1477</v>
      </c>
      <c r="AU668">
        <v>0</v>
      </c>
      <c r="AV668">
        <v>0</v>
      </c>
      <c r="AW668">
        <v>0</v>
      </c>
      <c r="AX668" t="s">
        <v>1477</v>
      </c>
      <c r="AY668">
        <v>0</v>
      </c>
      <c r="AZ668">
        <v>0</v>
      </c>
      <c r="BA668" t="s">
        <v>753</v>
      </c>
      <c r="BB668" t="s">
        <v>753</v>
      </c>
      <c r="BC668" t="s">
        <v>753</v>
      </c>
      <c r="BD668" t="s">
        <v>753</v>
      </c>
    </row>
    <row r="669" spans="1:56" x14ac:dyDescent="0.25">
      <c r="A669" t="s">
        <v>1320</v>
      </c>
      <c r="B669">
        <v>519</v>
      </c>
      <c r="C669">
        <v>1</v>
      </c>
      <c r="D669" t="s">
        <v>975</v>
      </c>
      <c r="E669">
        <v>740</v>
      </c>
      <c r="F669">
        <v>3.2</v>
      </c>
      <c r="G669">
        <v>2</v>
      </c>
      <c r="H669">
        <v>3.25</v>
      </c>
      <c r="I669">
        <v>8</v>
      </c>
      <c r="J669" t="s">
        <v>753</v>
      </c>
      <c r="K669" t="s">
        <v>753</v>
      </c>
      <c r="L669" t="s">
        <v>753</v>
      </c>
      <c r="M669" t="s">
        <v>754</v>
      </c>
      <c r="N669" t="s">
        <v>753</v>
      </c>
      <c r="O669" t="s">
        <v>2352</v>
      </c>
      <c r="P669" t="s">
        <v>753</v>
      </c>
      <c r="Q669">
        <v>0</v>
      </c>
      <c r="R669" t="s">
        <v>753</v>
      </c>
      <c r="S669">
        <v>0</v>
      </c>
      <c r="T669" t="s">
        <v>753</v>
      </c>
      <c r="U669">
        <v>0</v>
      </c>
      <c r="V669" t="s">
        <v>753</v>
      </c>
      <c r="W669" t="s">
        <v>753</v>
      </c>
      <c r="X669">
        <v>0</v>
      </c>
      <c r="Y669" t="s">
        <v>753</v>
      </c>
      <c r="Z669">
        <v>0</v>
      </c>
      <c r="AA669" t="s">
        <v>753</v>
      </c>
      <c r="AB669">
        <v>0</v>
      </c>
      <c r="AC669">
        <v>0.18709999999999999</v>
      </c>
      <c r="AD669">
        <v>10.7424</v>
      </c>
      <c r="AE669" t="s">
        <v>1477</v>
      </c>
      <c r="AF669">
        <v>3110</v>
      </c>
      <c r="AG669">
        <v>53</v>
      </c>
      <c r="AH669">
        <v>49</v>
      </c>
      <c r="AI669">
        <v>34</v>
      </c>
      <c r="AJ669" t="s">
        <v>1321</v>
      </c>
      <c r="AK669">
        <v>2100205</v>
      </c>
      <c r="AL669">
        <v>21001912</v>
      </c>
      <c r="AM669">
        <v>21000373</v>
      </c>
      <c r="AN669">
        <v>529369</v>
      </c>
      <c r="AO669">
        <v>6209993</v>
      </c>
      <c r="AP669">
        <v>529369</v>
      </c>
      <c r="AQ669">
        <v>6209993</v>
      </c>
      <c r="AR669" t="s">
        <v>758</v>
      </c>
      <c r="AS669" t="s">
        <v>755</v>
      </c>
      <c r="AT669">
        <v>0.53879999999999995</v>
      </c>
      <c r="AU669" t="s">
        <v>755</v>
      </c>
      <c r="AV669">
        <v>1.8599999999999998E-2</v>
      </c>
      <c r="AW669" t="s">
        <v>755</v>
      </c>
      <c r="AX669">
        <v>99.9054</v>
      </c>
      <c r="AY669" t="s">
        <v>753</v>
      </c>
      <c r="AZ669">
        <v>0</v>
      </c>
      <c r="BA669" t="s">
        <v>753</v>
      </c>
      <c r="BB669" t="s">
        <v>753</v>
      </c>
      <c r="BC669" t="s">
        <v>753</v>
      </c>
      <c r="BD669" t="s">
        <v>753</v>
      </c>
    </row>
    <row r="670" spans="1:56" x14ac:dyDescent="0.25">
      <c r="A670" t="s">
        <v>453</v>
      </c>
      <c r="B670">
        <v>927</v>
      </c>
      <c r="C670">
        <v>2</v>
      </c>
      <c r="D670" t="s">
        <v>1611</v>
      </c>
      <c r="E670">
        <v>370</v>
      </c>
      <c r="F670">
        <v>6.5</v>
      </c>
      <c r="G670">
        <v>9</v>
      </c>
      <c r="H670">
        <v>1.95</v>
      </c>
      <c r="I670">
        <v>6</v>
      </c>
      <c r="J670" t="s">
        <v>753</v>
      </c>
      <c r="K670" t="s">
        <v>760</v>
      </c>
      <c r="L670" t="s">
        <v>760</v>
      </c>
      <c r="M670" t="s">
        <v>738</v>
      </c>
      <c r="N670" t="s">
        <v>787</v>
      </c>
      <c r="O670" t="s">
        <v>762</v>
      </c>
      <c r="P670" t="s">
        <v>753</v>
      </c>
      <c r="Q670" t="s">
        <v>787</v>
      </c>
      <c r="R670" t="s">
        <v>753</v>
      </c>
      <c r="S670" t="s">
        <v>760</v>
      </c>
      <c r="T670" t="s">
        <v>753</v>
      </c>
      <c r="U670" t="s">
        <v>760</v>
      </c>
      <c r="V670" t="s">
        <v>753</v>
      </c>
      <c r="W670" t="s">
        <v>760</v>
      </c>
      <c r="X670">
        <v>0</v>
      </c>
      <c r="Y670" t="s">
        <v>753</v>
      </c>
      <c r="Z670" t="s">
        <v>760</v>
      </c>
      <c r="AA670" t="s">
        <v>753</v>
      </c>
      <c r="AB670" t="s">
        <v>764</v>
      </c>
      <c r="AC670">
        <v>3.77305</v>
      </c>
      <c r="AD670">
        <v>22.51005</v>
      </c>
      <c r="AE670">
        <v>0.23380000000000001</v>
      </c>
      <c r="AF670">
        <v>3100</v>
      </c>
      <c r="AG670">
        <v>0</v>
      </c>
      <c r="AH670">
        <v>0</v>
      </c>
      <c r="AI670">
        <v>0</v>
      </c>
      <c r="AJ670" t="s">
        <v>1662</v>
      </c>
      <c r="AK670">
        <v>6000013</v>
      </c>
      <c r="AL670">
        <v>60000136</v>
      </c>
      <c r="AM670">
        <v>60000013</v>
      </c>
      <c r="AN670">
        <v>687869</v>
      </c>
      <c r="AO670">
        <v>6117349</v>
      </c>
      <c r="AP670">
        <v>687869</v>
      </c>
      <c r="AQ670">
        <v>6117349</v>
      </c>
      <c r="AR670" t="s">
        <v>758</v>
      </c>
      <c r="AS670" t="s">
        <v>762</v>
      </c>
      <c r="AT670">
        <v>2.5426000000000002</v>
      </c>
      <c r="AU670" t="s">
        <v>763</v>
      </c>
      <c r="AV670">
        <v>0.45955000000000001</v>
      </c>
      <c r="AW670" t="s">
        <v>763</v>
      </c>
      <c r="AX670">
        <v>96.578450000000004</v>
      </c>
      <c r="AY670" t="s">
        <v>753</v>
      </c>
      <c r="AZ670" t="s">
        <v>764</v>
      </c>
      <c r="BA670" t="s">
        <v>753</v>
      </c>
      <c r="BB670" t="s">
        <v>753</v>
      </c>
      <c r="BC670" t="s">
        <v>753</v>
      </c>
      <c r="BD670" t="s">
        <v>753</v>
      </c>
    </row>
    <row r="671" spans="1:56" x14ac:dyDescent="0.25">
      <c r="A671" t="s">
        <v>849</v>
      </c>
      <c r="B671">
        <v>77</v>
      </c>
      <c r="C671">
        <v>1</v>
      </c>
      <c r="D671" t="s">
        <v>801</v>
      </c>
      <c r="E671">
        <v>561</v>
      </c>
      <c r="F671">
        <v>23.6</v>
      </c>
      <c r="G671">
        <v>13</v>
      </c>
      <c r="H671">
        <v>0.7</v>
      </c>
      <c r="I671">
        <v>1.4</v>
      </c>
      <c r="J671" t="s">
        <v>753</v>
      </c>
      <c r="K671" t="s">
        <v>787</v>
      </c>
      <c r="L671" t="s">
        <v>787</v>
      </c>
      <c r="M671" t="s">
        <v>738</v>
      </c>
      <c r="N671" t="s">
        <v>787</v>
      </c>
      <c r="O671" t="s">
        <v>2352</v>
      </c>
      <c r="P671" t="s">
        <v>753</v>
      </c>
      <c r="Q671" t="s">
        <v>787</v>
      </c>
      <c r="R671" t="s">
        <v>753</v>
      </c>
      <c r="S671" t="s">
        <v>787</v>
      </c>
      <c r="T671" t="s">
        <v>753</v>
      </c>
      <c r="U671">
        <v>0</v>
      </c>
      <c r="V671" t="s">
        <v>753</v>
      </c>
      <c r="W671" t="s">
        <v>787</v>
      </c>
      <c r="X671">
        <v>0</v>
      </c>
      <c r="Y671" t="s">
        <v>753</v>
      </c>
      <c r="Z671">
        <v>0</v>
      </c>
      <c r="AA671" t="s">
        <v>753</v>
      </c>
      <c r="AB671">
        <v>0</v>
      </c>
      <c r="AC671">
        <v>0.71509999999999996</v>
      </c>
      <c r="AD671">
        <v>65.221849999999989</v>
      </c>
      <c r="AE671">
        <v>0.49740000000000001</v>
      </c>
      <c r="AF671">
        <v>0</v>
      </c>
      <c r="AG671">
        <v>89</v>
      </c>
      <c r="AH671">
        <v>0</v>
      </c>
      <c r="AI671">
        <v>51</v>
      </c>
      <c r="AJ671" t="s">
        <v>850</v>
      </c>
      <c r="AK671">
        <v>3500097</v>
      </c>
      <c r="AL671">
        <v>35000585</v>
      </c>
      <c r="AM671">
        <v>35000199</v>
      </c>
      <c r="AN671">
        <v>475073</v>
      </c>
      <c r="AO671">
        <v>6143251</v>
      </c>
      <c r="AP671">
        <v>475073</v>
      </c>
      <c r="AQ671">
        <v>6143251</v>
      </c>
      <c r="AR671" t="s">
        <v>758</v>
      </c>
      <c r="AS671" t="s">
        <v>762</v>
      </c>
      <c r="AT671">
        <v>6.6605500000000006</v>
      </c>
      <c r="AU671" t="s">
        <v>763</v>
      </c>
      <c r="AV671">
        <v>0.42085</v>
      </c>
      <c r="AW671" t="s">
        <v>763</v>
      </c>
      <c r="AX671">
        <v>100.852</v>
      </c>
      <c r="AY671" t="s">
        <v>753</v>
      </c>
      <c r="AZ671">
        <v>0</v>
      </c>
      <c r="BA671" t="s">
        <v>753</v>
      </c>
      <c r="BB671" t="s">
        <v>753</v>
      </c>
      <c r="BC671" t="s">
        <v>753</v>
      </c>
      <c r="BD671" t="s">
        <v>753</v>
      </c>
    </row>
    <row r="672" spans="1:56" x14ac:dyDescent="0.25">
      <c r="A672" t="s">
        <v>1687</v>
      </c>
      <c r="B672">
        <v>946</v>
      </c>
      <c r="C672">
        <v>3</v>
      </c>
      <c r="D672" t="s">
        <v>1679</v>
      </c>
      <c r="E672">
        <v>400</v>
      </c>
      <c r="F672">
        <v>7.3</v>
      </c>
      <c r="G672">
        <v>10</v>
      </c>
      <c r="H672">
        <v>8.93</v>
      </c>
      <c r="I672">
        <v>24.4</v>
      </c>
      <c r="J672" t="s">
        <v>753</v>
      </c>
      <c r="K672" t="s">
        <v>1477</v>
      </c>
      <c r="L672" t="s">
        <v>1477</v>
      </c>
      <c r="M672">
        <v>0</v>
      </c>
      <c r="N672">
        <v>0</v>
      </c>
      <c r="O672" t="s">
        <v>2352</v>
      </c>
      <c r="P672" t="s">
        <v>753</v>
      </c>
      <c r="Q672">
        <v>0</v>
      </c>
      <c r="R672" t="s">
        <v>753</v>
      </c>
      <c r="S672">
        <v>0</v>
      </c>
      <c r="T672" t="s">
        <v>753</v>
      </c>
      <c r="U672">
        <v>0</v>
      </c>
      <c r="V672" t="s">
        <v>753</v>
      </c>
      <c r="W672">
        <v>0</v>
      </c>
      <c r="X672">
        <v>0</v>
      </c>
      <c r="Y672" t="s">
        <v>753</v>
      </c>
      <c r="Z672">
        <v>0</v>
      </c>
      <c r="AA672" t="s">
        <v>753</v>
      </c>
      <c r="AB672">
        <v>0</v>
      </c>
      <c r="AC672">
        <v>2.8628999999999998</v>
      </c>
      <c r="AD672">
        <v>3.6958000000000002</v>
      </c>
      <c r="AE672">
        <v>0.1018</v>
      </c>
      <c r="AF672">
        <v>0</v>
      </c>
      <c r="AG672">
        <v>0</v>
      </c>
      <c r="AH672">
        <v>0</v>
      </c>
      <c r="AI672">
        <v>0</v>
      </c>
      <c r="AJ672" t="s">
        <v>1688</v>
      </c>
      <c r="AK672">
        <v>6600033</v>
      </c>
      <c r="AL672">
        <v>66000045</v>
      </c>
      <c r="AM672">
        <v>66000044</v>
      </c>
      <c r="AN672">
        <v>865358</v>
      </c>
      <c r="AO672">
        <v>6121169</v>
      </c>
      <c r="AP672">
        <v>865358</v>
      </c>
      <c r="AQ672">
        <v>6121169</v>
      </c>
      <c r="AR672" t="s">
        <v>758</v>
      </c>
      <c r="AS672">
        <v>0</v>
      </c>
      <c r="AT672" t="s">
        <v>1477</v>
      </c>
      <c r="AU672">
        <v>0</v>
      </c>
      <c r="AV672">
        <v>0</v>
      </c>
      <c r="AW672">
        <v>0</v>
      </c>
      <c r="AX672" t="s">
        <v>1477</v>
      </c>
      <c r="AY672">
        <v>0</v>
      </c>
      <c r="AZ672">
        <v>0</v>
      </c>
      <c r="BA672" t="s">
        <v>753</v>
      </c>
      <c r="BB672" t="s">
        <v>753</v>
      </c>
      <c r="BC672" t="s">
        <v>753</v>
      </c>
      <c r="BD672" t="s">
        <v>753</v>
      </c>
    </row>
    <row r="673" spans="1:56" x14ac:dyDescent="0.25">
      <c r="A673" t="s">
        <v>1139</v>
      </c>
      <c r="B673">
        <v>368</v>
      </c>
      <c r="C673">
        <v>1</v>
      </c>
      <c r="D673" t="s">
        <v>998</v>
      </c>
      <c r="E673">
        <v>846</v>
      </c>
      <c r="F673">
        <v>8.3000000000000007</v>
      </c>
      <c r="G673">
        <v>10</v>
      </c>
      <c r="H673">
        <v>7.92</v>
      </c>
      <c r="I673">
        <v>20.5</v>
      </c>
      <c r="J673" t="s">
        <v>753</v>
      </c>
      <c r="K673" t="s">
        <v>760</v>
      </c>
      <c r="L673" t="s">
        <v>760</v>
      </c>
      <c r="M673" t="s">
        <v>738</v>
      </c>
      <c r="N673" t="s">
        <v>760</v>
      </c>
      <c r="O673" t="s">
        <v>2352</v>
      </c>
      <c r="P673" t="s">
        <v>753</v>
      </c>
      <c r="Q673" t="s">
        <v>755</v>
      </c>
      <c r="R673" t="s">
        <v>753</v>
      </c>
      <c r="S673" t="s">
        <v>755</v>
      </c>
      <c r="T673" t="s">
        <v>753</v>
      </c>
      <c r="U673">
        <v>0</v>
      </c>
      <c r="V673" t="s">
        <v>753</v>
      </c>
      <c r="W673" t="s">
        <v>760</v>
      </c>
      <c r="X673">
        <v>0</v>
      </c>
      <c r="Y673" t="s">
        <v>753</v>
      </c>
      <c r="Z673" t="s">
        <v>760</v>
      </c>
      <c r="AA673" t="s">
        <v>753</v>
      </c>
      <c r="AB673">
        <v>0</v>
      </c>
      <c r="AC673">
        <v>0.77594999999999992</v>
      </c>
      <c r="AD673">
        <v>18.586349999999999</v>
      </c>
      <c r="AE673">
        <v>0</v>
      </c>
      <c r="AF673">
        <v>3150</v>
      </c>
      <c r="AG673">
        <v>0</v>
      </c>
      <c r="AH673">
        <v>0</v>
      </c>
      <c r="AI673">
        <v>0</v>
      </c>
      <c r="AJ673" t="s">
        <v>1140</v>
      </c>
      <c r="AK673">
        <v>1700003</v>
      </c>
      <c r="AL673">
        <v>17002021</v>
      </c>
      <c r="AM673">
        <v>17000003</v>
      </c>
      <c r="AN673">
        <v>539799</v>
      </c>
      <c r="AO673">
        <v>6278193</v>
      </c>
      <c r="AP673">
        <v>539799</v>
      </c>
      <c r="AQ673">
        <v>6278193</v>
      </c>
      <c r="AR673" t="s">
        <v>758</v>
      </c>
      <c r="AS673" t="s">
        <v>762</v>
      </c>
      <c r="AT673">
        <v>1.4234</v>
      </c>
      <c r="AU673" t="s">
        <v>763</v>
      </c>
      <c r="AV673">
        <v>5.2000000000000005E-2</v>
      </c>
      <c r="AW673" t="s">
        <v>763</v>
      </c>
      <c r="AX673">
        <v>107.9559</v>
      </c>
      <c r="AY673" t="s">
        <v>753</v>
      </c>
      <c r="AZ673" t="s">
        <v>790</v>
      </c>
      <c r="BA673" t="s">
        <v>753</v>
      </c>
      <c r="BB673" t="s">
        <v>753</v>
      </c>
      <c r="BC673" t="s">
        <v>753</v>
      </c>
      <c r="BD673" t="s">
        <v>753</v>
      </c>
    </row>
    <row r="674" spans="1:56" x14ac:dyDescent="0.25">
      <c r="A674" t="s">
        <v>1918</v>
      </c>
      <c r="B674">
        <v>2305</v>
      </c>
      <c r="C674">
        <v>2</v>
      </c>
      <c r="D674" t="s">
        <v>1488</v>
      </c>
      <c r="E674">
        <v>270</v>
      </c>
      <c r="F674">
        <v>1.7</v>
      </c>
      <c r="G674">
        <v>13</v>
      </c>
      <c r="H674">
        <v>0.38</v>
      </c>
      <c r="I674">
        <v>0.8</v>
      </c>
      <c r="J674" t="s">
        <v>753</v>
      </c>
      <c r="K674" t="s">
        <v>760</v>
      </c>
      <c r="L674" t="s">
        <v>760</v>
      </c>
      <c r="M674" t="s">
        <v>738</v>
      </c>
      <c r="N674" t="s">
        <v>760</v>
      </c>
      <c r="O674" t="s">
        <v>2352</v>
      </c>
      <c r="P674" t="s">
        <v>753</v>
      </c>
      <c r="Q674" t="s">
        <v>753</v>
      </c>
      <c r="R674" t="s">
        <v>753</v>
      </c>
      <c r="S674" t="s">
        <v>753</v>
      </c>
      <c r="T674" t="s">
        <v>753</v>
      </c>
      <c r="U674">
        <v>0</v>
      </c>
      <c r="V674" t="s">
        <v>753</v>
      </c>
      <c r="W674" t="s">
        <v>760</v>
      </c>
      <c r="X674">
        <v>0</v>
      </c>
      <c r="Y674" t="s">
        <v>753</v>
      </c>
      <c r="Z674">
        <v>0</v>
      </c>
      <c r="AA674" t="s">
        <v>753</v>
      </c>
      <c r="AB674">
        <v>0</v>
      </c>
      <c r="AC674">
        <v>4.5999999999999996</v>
      </c>
      <c r="AD674">
        <v>67</v>
      </c>
      <c r="AE674" t="s">
        <v>1477</v>
      </c>
      <c r="AF674">
        <v>3150</v>
      </c>
      <c r="AG674">
        <v>133</v>
      </c>
      <c r="AH674">
        <v>190</v>
      </c>
      <c r="AI674">
        <v>0</v>
      </c>
      <c r="AJ674" t="s">
        <v>1919</v>
      </c>
      <c r="AK674">
        <v>4800100</v>
      </c>
      <c r="AL674">
        <v>48000387</v>
      </c>
      <c r="AM674">
        <v>48000386</v>
      </c>
      <c r="AN674">
        <v>710151</v>
      </c>
      <c r="AO674">
        <v>6218096</v>
      </c>
      <c r="AP674">
        <v>710151</v>
      </c>
      <c r="AQ674">
        <v>6218096</v>
      </c>
      <c r="AR674" t="s">
        <v>1744</v>
      </c>
      <c r="AS674" t="s">
        <v>762</v>
      </c>
      <c r="AT674">
        <v>0</v>
      </c>
      <c r="AU674" t="s">
        <v>755</v>
      </c>
      <c r="AV674">
        <v>0.60699999999999998</v>
      </c>
      <c r="AW674" t="s">
        <v>763</v>
      </c>
      <c r="AX674" t="s">
        <v>1477</v>
      </c>
      <c r="AY674">
        <v>0</v>
      </c>
      <c r="AZ674">
        <v>0</v>
      </c>
      <c r="BA674" t="s">
        <v>753</v>
      </c>
      <c r="BB674" t="s">
        <v>753</v>
      </c>
      <c r="BC674" t="s">
        <v>753</v>
      </c>
      <c r="BD674" t="s">
        <v>753</v>
      </c>
    </row>
    <row r="675" spans="1:56" x14ac:dyDescent="0.25">
      <c r="A675" t="s">
        <v>3</v>
      </c>
      <c r="B675">
        <v>20</v>
      </c>
      <c r="C675">
        <v>1</v>
      </c>
      <c r="D675" t="s">
        <v>752</v>
      </c>
      <c r="E675">
        <v>787</v>
      </c>
      <c r="F675">
        <v>14.5</v>
      </c>
      <c r="G675">
        <v>5</v>
      </c>
      <c r="H675">
        <v>0.71</v>
      </c>
      <c r="I675">
        <v>1.73</v>
      </c>
      <c r="J675" t="s">
        <v>753</v>
      </c>
      <c r="K675" t="s">
        <v>762</v>
      </c>
      <c r="L675" t="s">
        <v>762</v>
      </c>
      <c r="M675" t="s">
        <v>738</v>
      </c>
      <c r="N675" t="s">
        <v>753</v>
      </c>
      <c r="O675" t="s">
        <v>2352</v>
      </c>
      <c r="P675" t="s">
        <v>753</v>
      </c>
      <c r="Q675" t="s">
        <v>753</v>
      </c>
      <c r="R675" t="s">
        <v>753</v>
      </c>
      <c r="S675" t="s">
        <v>753</v>
      </c>
      <c r="T675" t="s">
        <v>753</v>
      </c>
      <c r="U675">
        <v>0</v>
      </c>
      <c r="V675" t="s">
        <v>753</v>
      </c>
      <c r="W675" t="s">
        <v>753</v>
      </c>
      <c r="X675">
        <v>0</v>
      </c>
      <c r="Y675" t="s">
        <v>753</v>
      </c>
      <c r="Z675">
        <v>0</v>
      </c>
      <c r="AA675" t="s">
        <v>753</v>
      </c>
      <c r="AB675">
        <v>0</v>
      </c>
      <c r="AC675">
        <v>8.5599999999999996E-2</v>
      </c>
      <c r="AD675">
        <v>103.5</v>
      </c>
      <c r="AE675">
        <v>0</v>
      </c>
      <c r="AF675">
        <v>3110</v>
      </c>
      <c r="AG675">
        <v>24</v>
      </c>
      <c r="AH675">
        <v>24</v>
      </c>
      <c r="AI675">
        <v>22</v>
      </c>
      <c r="AJ675" t="s">
        <v>784</v>
      </c>
      <c r="AK675">
        <v>100006</v>
      </c>
      <c r="AL675">
        <v>1000416</v>
      </c>
      <c r="AM675">
        <v>1000006</v>
      </c>
      <c r="AN675">
        <v>476336</v>
      </c>
      <c r="AO675">
        <v>6325428</v>
      </c>
      <c r="AP675">
        <v>476336</v>
      </c>
      <c r="AQ675">
        <v>6325428</v>
      </c>
      <c r="AR675" t="s">
        <v>758</v>
      </c>
      <c r="AS675" t="s">
        <v>755</v>
      </c>
      <c r="AT675">
        <v>1.0192000000000001</v>
      </c>
      <c r="AU675" t="s">
        <v>763</v>
      </c>
      <c r="AV675">
        <v>6.7900000000000002E-2</v>
      </c>
      <c r="AW675" t="s">
        <v>763</v>
      </c>
      <c r="AX675">
        <v>96.631900000000002</v>
      </c>
      <c r="AY675" t="s">
        <v>753</v>
      </c>
      <c r="AZ675">
        <v>0</v>
      </c>
      <c r="BA675" t="s">
        <v>753</v>
      </c>
      <c r="BB675" t="s">
        <v>753</v>
      </c>
      <c r="BC675" t="s">
        <v>753</v>
      </c>
      <c r="BD675" t="s">
        <v>753</v>
      </c>
    </row>
    <row r="676" spans="1:56" x14ac:dyDescent="0.25">
      <c r="A676" t="s">
        <v>340</v>
      </c>
      <c r="B676">
        <v>723</v>
      </c>
      <c r="C676">
        <v>2</v>
      </c>
      <c r="D676" t="s">
        <v>1495</v>
      </c>
      <c r="E676">
        <v>270</v>
      </c>
      <c r="F676">
        <v>32.6</v>
      </c>
      <c r="G676">
        <v>9</v>
      </c>
      <c r="H676">
        <v>0.73</v>
      </c>
      <c r="I676">
        <v>1.5</v>
      </c>
      <c r="J676" t="s">
        <v>787</v>
      </c>
      <c r="K676" t="s">
        <v>787</v>
      </c>
      <c r="L676" t="s">
        <v>787</v>
      </c>
      <c r="M676" t="s">
        <v>754</v>
      </c>
      <c r="N676" t="s">
        <v>787</v>
      </c>
      <c r="O676" t="s">
        <v>2352</v>
      </c>
      <c r="P676" t="s">
        <v>860</v>
      </c>
      <c r="Q676" t="s">
        <v>760</v>
      </c>
      <c r="R676" t="s">
        <v>760</v>
      </c>
      <c r="S676" t="s">
        <v>760</v>
      </c>
      <c r="T676" t="s">
        <v>760</v>
      </c>
      <c r="U676">
        <v>0</v>
      </c>
      <c r="V676" t="s">
        <v>787</v>
      </c>
      <c r="W676" t="s">
        <v>787</v>
      </c>
      <c r="X676">
        <v>0</v>
      </c>
      <c r="Y676" t="s">
        <v>860</v>
      </c>
      <c r="Z676">
        <v>0</v>
      </c>
      <c r="AA676" t="s">
        <v>860</v>
      </c>
      <c r="AB676">
        <v>0</v>
      </c>
      <c r="AC676">
        <v>4.2641</v>
      </c>
      <c r="AD676">
        <v>55.060899999999997</v>
      </c>
      <c r="AE676">
        <v>0.15000000000000002</v>
      </c>
      <c r="AF676">
        <v>0</v>
      </c>
      <c r="AG676">
        <v>133</v>
      </c>
      <c r="AH676">
        <v>117</v>
      </c>
      <c r="AI676">
        <v>108</v>
      </c>
      <c r="AJ676" t="s">
        <v>1527</v>
      </c>
      <c r="AK676">
        <v>4900022</v>
      </c>
      <c r="AL676">
        <v>49000150</v>
      </c>
      <c r="AM676">
        <v>49000084</v>
      </c>
      <c r="AN676">
        <v>702841</v>
      </c>
      <c r="AO676">
        <v>6210370</v>
      </c>
      <c r="AP676">
        <v>702841</v>
      </c>
      <c r="AQ676">
        <v>6210370</v>
      </c>
      <c r="AR676" t="s">
        <v>758</v>
      </c>
      <c r="AS676" t="s">
        <v>762</v>
      </c>
      <c r="AT676">
        <v>2.7221000000000002</v>
      </c>
      <c r="AU676" t="s">
        <v>763</v>
      </c>
      <c r="AV676">
        <v>0.31219999999999998</v>
      </c>
      <c r="AW676" t="s">
        <v>763</v>
      </c>
      <c r="AX676">
        <v>118.2599</v>
      </c>
      <c r="AY676" t="s">
        <v>753</v>
      </c>
      <c r="AZ676">
        <v>0</v>
      </c>
      <c r="BA676" t="s">
        <v>762</v>
      </c>
      <c r="BB676" t="s">
        <v>762</v>
      </c>
      <c r="BC676" t="s">
        <v>753</v>
      </c>
      <c r="BD676" t="s">
        <v>762</v>
      </c>
    </row>
    <row r="677" spans="1:56" x14ac:dyDescent="0.25">
      <c r="A677" t="s">
        <v>340</v>
      </c>
      <c r="B677">
        <v>1229</v>
      </c>
      <c r="C677">
        <v>1</v>
      </c>
      <c r="D677" t="s">
        <v>998</v>
      </c>
      <c r="E677">
        <v>773</v>
      </c>
      <c r="F677">
        <v>57</v>
      </c>
      <c r="G677">
        <v>17</v>
      </c>
      <c r="H677">
        <v>0.7</v>
      </c>
      <c r="J677" t="s">
        <v>860</v>
      </c>
      <c r="K677" t="s">
        <v>1477</v>
      </c>
      <c r="L677" t="s">
        <v>1477</v>
      </c>
      <c r="M677">
        <v>0</v>
      </c>
      <c r="O677" t="s">
        <v>2352</v>
      </c>
      <c r="P677" t="s">
        <v>860</v>
      </c>
      <c r="Q677">
        <v>0</v>
      </c>
      <c r="R677" t="s">
        <v>860</v>
      </c>
      <c r="S677">
        <v>0</v>
      </c>
      <c r="T677" t="s">
        <v>860</v>
      </c>
      <c r="U677">
        <v>0</v>
      </c>
      <c r="V677" t="s">
        <v>860</v>
      </c>
      <c r="W677">
        <v>0</v>
      </c>
      <c r="X677">
        <v>0</v>
      </c>
      <c r="Y677" t="s">
        <v>860</v>
      </c>
      <c r="Z677">
        <v>0</v>
      </c>
      <c r="AA677" t="s">
        <v>860</v>
      </c>
      <c r="AR677" t="s">
        <v>1744</v>
      </c>
      <c r="AU677">
        <v>0</v>
      </c>
      <c r="AW677">
        <v>0</v>
      </c>
      <c r="AY677">
        <v>0</v>
      </c>
      <c r="BA677" t="s">
        <v>860</v>
      </c>
      <c r="BB677" t="s">
        <v>860</v>
      </c>
      <c r="BC677" t="s">
        <v>860</v>
      </c>
      <c r="BD677" t="s">
        <v>860</v>
      </c>
    </row>
    <row r="678" spans="1:56" x14ac:dyDescent="0.25">
      <c r="A678" t="s">
        <v>51</v>
      </c>
      <c r="B678">
        <v>147</v>
      </c>
      <c r="C678">
        <v>1</v>
      </c>
      <c r="D678" t="s">
        <v>863</v>
      </c>
      <c r="E678">
        <v>621</v>
      </c>
      <c r="F678">
        <v>60.3</v>
      </c>
      <c r="G678">
        <v>11</v>
      </c>
      <c r="H678">
        <v>0.56000000000000005</v>
      </c>
      <c r="I678">
        <v>1.4</v>
      </c>
      <c r="J678" t="s">
        <v>762</v>
      </c>
      <c r="K678" t="s">
        <v>762</v>
      </c>
      <c r="L678" t="s">
        <v>762</v>
      </c>
      <c r="M678" t="s">
        <v>754</v>
      </c>
      <c r="N678" t="s">
        <v>762</v>
      </c>
      <c r="O678" t="s">
        <v>2352</v>
      </c>
      <c r="P678" t="s">
        <v>860</v>
      </c>
      <c r="Q678">
        <v>0</v>
      </c>
      <c r="R678" t="s">
        <v>860</v>
      </c>
      <c r="S678">
        <v>0</v>
      </c>
      <c r="T678" t="s">
        <v>860</v>
      </c>
      <c r="U678">
        <v>0</v>
      </c>
      <c r="V678" t="s">
        <v>762</v>
      </c>
      <c r="W678" t="s">
        <v>762</v>
      </c>
      <c r="X678">
        <v>0</v>
      </c>
      <c r="Y678" t="s">
        <v>860</v>
      </c>
      <c r="Z678">
        <v>0</v>
      </c>
      <c r="AA678" t="s">
        <v>860</v>
      </c>
      <c r="AB678">
        <v>0</v>
      </c>
      <c r="AC678">
        <v>2.9430000000000001</v>
      </c>
      <c r="AD678">
        <v>48.420499999999997</v>
      </c>
      <c r="AE678">
        <v>13.848100000000001</v>
      </c>
      <c r="AF678">
        <v>1150</v>
      </c>
      <c r="AG678">
        <v>0</v>
      </c>
      <c r="AH678">
        <v>0</v>
      </c>
      <c r="AI678">
        <v>0</v>
      </c>
      <c r="AJ678" t="s">
        <v>906</v>
      </c>
      <c r="AK678">
        <v>3700127</v>
      </c>
      <c r="AL678">
        <v>37000680</v>
      </c>
      <c r="AM678">
        <v>37000679</v>
      </c>
      <c r="AN678">
        <v>539965</v>
      </c>
      <c r="AO678">
        <v>6143582</v>
      </c>
      <c r="AP678">
        <v>539965</v>
      </c>
      <c r="AQ678">
        <v>6143582</v>
      </c>
      <c r="AR678" t="s">
        <v>758</v>
      </c>
      <c r="AS678" t="s">
        <v>755</v>
      </c>
      <c r="AT678">
        <v>1.1736</v>
      </c>
      <c r="AU678" t="s">
        <v>755</v>
      </c>
      <c r="AV678">
        <v>0.21310000000000001</v>
      </c>
      <c r="AW678" t="s">
        <v>763</v>
      </c>
      <c r="AX678">
        <v>85.570999999999998</v>
      </c>
      <c r="AY678" t="s">
        <v>753</v>
      </c>
      <c r="AZ678">
        <v>0</v>
      </c>
      <c r="BA678" t="s">
        <v>753</v>
      </c>
      <c r="BB678" t="s">
        <v>762</v>
      </c>
      <c r="BC678" t="s">
        <v>753</v>
      </c>
      <c r="BD678" t="s">
        <v>753</v>
      </c>
    </row>
    <row r="679" spans="1:56" x14ac:dyDescent="0.25">
      <c r="A679" t="s">
        <v>1816</v>
      </c>
      <c r="B679">
        <v>1221</v>
      </c>
      <c r="C679">
        <v>1</v>
      </c>
      <c r="D679" t="s">
        <v>998</v>
      </c>
      <c r="E679">
        <v>851</v>
      </c>
      <c r="F679">
        <v>6.2</v>
      </c>
      <c r="G679">
        <v>10</v>
      </c>
      <c r="H679">
        <v>4.74</v>
      </c>
      <c r="I679">
        <v>7.1</v>
      </c>
      <c r="J679" t="s">
        <v>753</v>
      </c>
      <c r="K679" t="s">
        <v>1477</v>
      </c>
      <c r="L679" t="s">
        <v>1477</v>
      </c>
      <c r="M679">
        <v>0</v>
      </c>
      <c r="N679">
        <v>0</v>
      </c>
      <c r="O679" t="s">
        <v>2352</v>
      </c>
      <c r="P679" t="s">
        <v>753</v>
      </c>
      <c r="Q679">
        <v>0</v>
      </c>
      <c r="R679" t="s">
        <v>753</v>
      </c>
      <c r="S679">
        <v>0</v>
      </c>
      <c r="T679" t="s">
        <v>753</v>
      </c>
      <c r="U679">
        <v>0</v>
      </c>
      <c r="V679" t="s">
        <v>753</v>
      </c>
      <c r="W679">
        <v>0</v>
      </c>
      <c r="X679">
        <v>0</v>
      </c>
      <c r="Y679" t="s">
        <v>753</v>
      </c>
      <c r="Z679">
        <v>0</v>
      </c>
      <c r="AA679" t="s">
        <v>753</v>
      </c>
      <c r="AB679">
        <v>0</v>
      </c>
      <c r="AC679">
        <v>2.4950999999999999</v>
      </c>
      <c r="AD679">
        <v>6.6832000000000003</v>
      </c>
      <c r="AE679" t="s">
        <v>1477</v>
      </c>
      <c r="AF679">
        <v>0</v>
      </c>
      <c r="AG679">
        <v>0</v>
      </c>
      <c r="AH679">
        <v>0</v>
      </c>
      <c r="AI679">
        <v>0</v>
      </c>
      <c r="AJ679" t="s">
        <v>1817</v>
      </c>
      <c r="AK679">
        <v>700010</v>
      </c>
      <c r="AL679">
        <v>7000068</v>
      </c>
      <c r="AM679">
        <v>7000012</v>
      </c>
      <c r="AN679">
        <v>556938</v>
      </c>
      <c r="AO679">
        <v>6325131</v>
      </c>
      <c r="AP679">
        <v>99</v>
      </c>
      <c r="AQ679">
        <v>99</v>
      </c>
      <c r="AR679" t="s">
        <v>1744</v>
      </c>
      <c r="AS679">
        <v>0</v>
      </c>
      <c r="AT679" t="s">
        <v>1477</v>
      </c>
      <c r="AU679">
        <v>0</v>
      </c>
      <c r="AV679" t="s">
        <v>1477</v>
      </c>
      <c r="AW679">
        <v>0</v>
      </c>
      <c r="AX679" t="s">
        <v>1477</v>
      </c>
      <c r="AY679">
        <v>0</v>
      </c>
      <c r="AZ679">
        <v>0</v>
      </c>
      <c r="BA679" t="s">
        <v>753</v>
      </c>
      <c r="BB679" t="s">
        <v>753</v>
      </c>
      <c r="BC679" t="s">
        <v>753</v>
      </c>
      <c r="BD679" t="s">
        <v>753</v>
      </c>
    </row>
    <row r="680" spans="1:56" x14ac:dyDescent="0.25">
      <c r="A680" t="s">
        <v>376</v>
      </c>
      <c r="B680">
        <v>780</v>
      </c>
      <c r="C680">
        <v>2</v>
      </c>
      <c r="D680" t="s">
        <v>1488</v>
      </c>
      <c r="E680">
        <v>101</v>
      </c>
      <c r="F680">
        <v>13.8</v>
      </c>
      <c r="G680">
        <v>9</v>
      </c>
      <c r="H680">
        <v>2.0399999999999996</v>
      </c>
      <c r="I680">
        <v>2.8</v>
      </c>
      <c r="J680" t="s">
        <v>753</v>
      </c>
      <c r="K680" t="s">
        <v>760</v>
      </c>
      <c r="L680" t="s">
        <v>760</v>
      </c>
      <c r="M680" t="s">
        <v>738</v>
      </c>
      <c r="N680" t="s">
        <v>760</v>
      </c>
      <c r="O680" t="s">
        <v>2352</v>
      </c>
      <c r="P680" t="s">
        <v>753</v>
      </c>
      <c r="Q680" t="s">
        <v>753</v>
      </c>
      <c r="R680" t="s">
        <v>753</v>
      </c>
      <c r="S680" t="s">
        <v>753</v>
      </c>
      <c r="T680" t="s">
        <v>753</v>
      </c>
      <c r="U680">
        <v>0</v>
      </c>
      <c r="V680" t="s">
        <v>753</v>
      </c>
      <c r="W680" t="s">
        <v>760</v>
      </c>
      <c r="X680">
        <v>0</v>
      </c>
      <c r="Y680" t="s">
        <v>753</v>
      </c>
      <c r="Z680">
        <v>0</v>
      </c>
      <c r="AA680" t="s">
        <v>753</v>
      </c>
      <c r="AB680">
        <v>0</v>
      </c>
      <c r="AC680">
        <v>1.1633</v>
      </c>
      <c r="AD680">
        <v>17.197199999999999</v>
      </c>
      <c r="AE680">
        <v>0.22319999999999998</v>
      </c>
      <c r="AF680">
        <v>3100</v>
      </c>
      <c r="AG680">
        <v>0</v>
      </c>
      <c r="AH680">
        <v>0</v>
      </c>
      <c r="AI680">
        <v>0</v>
      </c>
      <c r="AJ680" t="s">
        <v>1567</v>
      </c>
      <c r="AK680">
        <v>5300026</v>
      </c>
      <c r="AL680">
        <v>53000171</v>
      </c>
      <c r="AM680">
        <v>53000052</v>
      </c>
      <c r="AN680">
        <v>724716</v>
      </c>
      <c r="AO680">
        <v>6177956</v>
      </c>
      <c r="AP680">
        <v>724841</v>
      </c>
      <c r="AQ680">
        <v>6178037</v>
      </c>
      <c r="AR680" t="s">
        <v>758</v>
      </c>
      <c r="AS680" t="s">
        <v>762</v>
      </c>
      <c r="AT680">
        <v>1.4754333333333332</v>
      </c>
      <c r="AU680" t="s">
        <v>763</v>
      </c>
      <c r="AV680">
        <v>0.12433333333333331</v>
      </c>
      <c r="AW680" t="s">
        <v>763</v>
      </c>
      <c r="AX680">
        <v>127.37836666666665</v>
      </c>
      <c r="AY680" t="s">
        <v>753</v>
      </c>
      <c r="AZ680">
        <v>0</v>
      </c>
      <c r="BA680" t="s">
        <v>753</v>
      </c>
      <c r="BB680" t="s">
        <v>753</v>
      </c>
      <c r="BC680" t="s">
        <v>753</v>
      </c>
      <c r="BD680" t="s">
        <v>753</v>
      </c>
    </row>
    <row r="681" spans="1:56" x14ac:dyDescent="0.25">
      <c r="A681" t="s">
        <v>1568</v>
      </c>
      <c r="B681">
        <v>781</v>
      </c>
      <c r="C681">
        <v>2</v>
      </c>
      <c r="D681" t="s">
        <v>1488</v>
      </c>
      <c r="E681">
        <v>101</v>
      </c>
      <c r="F681">
        <v>10.8</v>
      </c>
      <c r="G681">
        <v>9</v>
      </c>
      <c r="H681">
        <v>2.1</v>
      </c>
      <c r="I681">
        <v>2.7</v>
      </c>
      <c r="J681" t="s">
        <v>753</v>
      </c>
      <c r="K681" t="s">
        <v>760</v>
      </c>
      <c r="L681" t="s">
        <v>760</v>
      </c>
      <c r="M681" t="s">
        <v>738</v>
      </c>
      <c r="N681" t="s">
        <v>755</v>
      </c>
      <c r="O681" t="s">
        <v>762</v>
      </c>
      <c r="P681" t="s">
        <v>753</v>
      </c>
      <c r="Q681" t="s">
        <v>753</v>
      </c>
      <c r="R681" t="s">
        <v>753</v>
      </c>
      <c r="S681" t="s">
        <v>753</v>
      </c>
      <c r="T681" t="s">
        <v>753</v>
      </c>
      <c r="U681" t="s">
        <v>762</v>
      </c>
      <c r="V681" t="s">
        <v>753</v>
      </c>
      <c r="W681" t="s">
        <v>762</v>
      </c>
      <c r="X681" t="s">
        <v>760</v>
      </c>
      <c r="Y681" t="s">
        <v>753</v>
      </c>
      <c r="Z681" t="s">
        <v>755</v>
      </c>
      <c r="AA681" t="s">
        <v>753</v>
      </c>
      <c r="AB681">
        <v>0</v>
      </c>
      <c r="AC681" t="s">
        <v>1477</v>
      </c>
      <c r="AD681" t="s">
        <v>1477</v>
      </c>
      <c r="AE681">
        <v>0.2</v>
      </c>
      <c r="AF681">
        <v>0</v>
      </c>
      <c r="AG681">
        <v>0</v>
      </c>
      <c r="AH681">
        <v>0</v>
      </c>
      <c r="AI681">
        <v>0</v>
      </c>
      <c r="AJ681" t="s">
        <v>1569</v>
      </c>
      <c r="AK681">
        <v>5300030</v>
      </c>
      <c r="AL681">
        <v>53000191</v>
      </c>
      <c r="AM681">
        <v>53000081</v>
      </c>
      <c r="AN681">
        <v>724214</v>
      </c>
      <c r="AO681">
        <v>6177260</v>
      </c>
      <c r="AP681">
        <v>724235</v>
      </c>
      <c r="AQ681">
        <v>6177326</v>
      </c>
      <c r="AR681" t="s">
        <v>758</v>
      </c>
      <c r="AS681" t="s">
        <v>755</v>
      </c>
      <c r="AT681">
        <v>0.82889999999999997</v>
      </c>
      <c r="AU681" t="s">
        <v>755</v>
      </c>
      <c r="AV681">
        <v>3.5950000000000003E-2</v>
      </c>
      <c r="AW681" t="s">
        <v>755</v>
      </c>
      <c r="AX681">
        <v>114.57967999999998</v>
      </c>
      <c r="AY681" t="s">
        <v>753</v>
      </c>
      <c r="AZ681">
        <v>0</v>
      </c>
      <c r="BA681" t="s">
        <v>753</v>
      </c>
      <c r="BB681" t="s">
        <v>753</v>
      </c>
      <c r="BC681" t="s">
        <v>753</v>
      </c>
      <c r="BD681" t="s">
        <v>753</v>
      </c>
    </row>
    <row r="682" spans="1:56" x14ac:dyDescent="0.25">
      <c r="A682" t="s">
        <v>76</v>
      </c>
      <c r="B682">
        <v>78</v>
      </c>
      <c r="C682">
        <v>1</v>
      </c>
      <c r="D682" t="s">
        <v>801</v>
      </c>
      <c r="E682">
        <v>573</v>
      </c>
      <c r="F682">
        <v>2.4</v>
      </c>
      <c r="G682">
        <v>5</v>
      </c>
      <c r="H682">
        <v>0.6</v>
      </c>
      <c r="I682">
        <v>1.1000000000000001</v>
      </c>
      <c r="J682" t="s">
        <v>753</v>
      </c>
      <c r="K682" t="s">
        <v>762</v>
      </c>
      <c r="L682" t="s">
        <v>762</v>
      </c>
      <c r="M682" t="s">
        <v>738</v>
      </c>
      <c r="N682" t="s">
        <v>762</v>
      </c>
      <c r="O682" t="s">
        <v>2352</v>
      </c>
      <c r="P682" t="s">
        <v>753</v>
      </c>
      <c r="Q682" t="s">
        <v>755</v>
      </c>
      <c r="R682" t="s">
        <v>753</v>
      </c>
      <c r="S682" t="s">
        <v>755</v>
      </c>
      <c r="T682" t="s">
        <v>753</v>
      </c>
      <c r="U682">
        <v>0</v>
      </c>
      <c r="V682" t="s">
        <v>753</v>
      </c>
      <c r="W682" t="s">
        <v>762</v>
      </c>
      <c r="X682">
        <v>0</v>
      </c>
      <c r="Y682" t="s">
        <v>753</v>
      </c>
      <c r="Z682">
        <v>0</v>
      </c>
      <c r="AA682" t="s">
        <v>753</v>
      </c>
      <c r="AB682">
        <v>0</v>
      </c>
      <c r="AC682">
        <v>7.9000000000000008E-3</v>
      </c>
      <c r="AD682">
        <v>107.3421</v>
      </c>
      <c r="AE682">
        <v>0</v>
      </c>
      <c r="AF682">
        <v>3110</v>
      </c>
      <c r="AG682">
        <v>84</v>
      </c>
      <c r="AH682">
        <v>73</v>
      </c>
      <c r="AI682">
        <v>50</v>
      </c>
      <c r="AJ682" t="s">
        <v>851</v>
      </c>
      <c r="AK682">
        <v>3000021</v>
      </c>
      <c r="AL682">
        <v>30000146</v>
      </c>
      <c r="AM682">
        <v>30000034</v>
      </c>
      <c r="AN682">
        <v>450702</v>
      </c>
      <c r="AO682">
        <v>6166393</v>
      </c>
      <c r="AP682">
        <v>450702</v>
      </c>
      <c r="AQ682">
        <v>6166393</v>
      </c>
      <c r="AR682" t="s">
        <v>758</v>
      </c>
      <c r="AS682">
        <v>0</v>
      </c>
      <c r="AT682">
        <v>1.1914</v>
      </c>
      <c r="AU682" t="s">
        <v>763</v>
      </c>
      <c r="AV682">
        <v>1.9699999999999999E-2</v>
      </c>
      <c r="AW682" t="s">
        <v>755</v>
      </c>
      <c r="AX682">
        <v>81.808999999999997</v>
      </c>
      <c r="AY682" t="s">
        <v>753</v>
      </c>
      <c r="AZ682">
        <v>0</v>
      </c>
      <c r="BA682" t="s">
        <v>753</v>
      </c>
      <c r="BB682" t="s">
        <v>753</v>
      </c>
      <c r="BC682" t="s">
        <v>753</v>
      </c>
      <c r="BD682" t="s">
        <v>753</v>
      </c>
    </row>
    <row r="683" spans="1:56" x14ac:dyDescent="0.25">
      <c r="A683" t="s">
        <v>76</v>
      </c>
      <c r="B683">
        <v>200</v>
      </c>
      <c r="C683">
        <v>1</v>
      </c>
      <c r="D683" t="s">
        <v>765</v>
      </c>
      <c r="E683">
        <v>430</v>
      </c>
      <c r="F683">
        <v>1.2</v>
      </c>
      <c r="G683">
        <v>5</v>
      </c>
      <c r="H683">
        <v>2.2799999999999998</v>
      </c>
      <c r="I683">
        <v>3.7</v>
      </c>
      <c r="J683" t="s">
        <v>753</v>
      </c>
      <c r="K683" t="s">
        <v>1477</v>
      </c>
      <c r="L683" t="s">
        <v>1477</v>
      </c>
      <c r="M683">
        <v>0</v>
      </c>
      <c r="N683">
        <v>0</v>
      </c>
      <c r="O683" t="s">
        <v>2352</v>
      </c>
      <c r="P683" t="s">
        <v>753</v>
      </c>
      <c r="Q683">
        <v>0</v>
      </c>
      <c r="R683" t="s">
        <v>753</v>
      </c>
      <c r="S683">
        <v>0</v>
      </c>
      <c r="T683" t="s">
        <v>753</v>
      </c>
      <c r="U683">
        <v>0</v>
      </c>
      <c r="V683" t="s">
        <v>753</v>
      </c>
      <c r="W683">
        <v>0</v>
      </c>
      <c r="X683">
        <v>0</v>
      </c>
      <c r="Y683" t="s">
        <v>753</v>
      </c>
      <c r="Z683">
        <v>0</v>
      </c>
      <c r="AA683" t="s">
        <v>753</v>
      </c>
      <c r="AB683">
        <v>0</v>
      </c>
      <c r="AC683">
        <v>6.9057142857142859E-2</v>
      </c>
      <c r="AD683">
        <v>387.70647142857149</v>
      </c>
      <c r="AE683" t="s">
        <v>1477</v>
      </c>
      <c r="AF683">
        <v>3160</v>
      </c>
      <c r="AG683">
        <v>122</v>
      </c>
      <c r="AH683">
        <v>106</v>
      </c>
      <c r="AI683">
        <v>0</v>
      </c>
      <c r="AJ683" t="s">
        <v>958</v>
      </c>
      <c r="AK683">
        <v>4700018</v>
      </c>
      <c r="AL683">
        <v>47000161</v>
      </c>
      <c r="AM683">
        <v>47000024</v>
      </c>
      <c r="AN683">
        <v>583515</v>
      </c>
      <c r="AO683">
        <v>6108993</v>
      </c>
      <c r="AP683">
        <v>583516</v>
      </c>
      <c r="AQ683">
        <v>6108996</v>
      </c>
      <c r="AR683" t="s">
        <v>758</v>
      </c>
      <c r="AS683">
        <v>0</v>
      </c>
      <c r="AT683" t="s">
        <v>1477</v>
      </c>
      <c r="AU683">
        <v>0</v>
      </c>
      <c r="AV683" t="s">
        <v>1477</v>
      </c>
      <c r="AW683">
        <v>0</v>
      </c>
      <c r="AX683" t="s">
        <v>1477</v>
      </c>
      <c r="AY683">
        <v>0</v>
      </c>
      <c r="AZ683">
        <v>0</v>
      </c>
      <c r="BA683" t="s">
        <v>753</v>
      </c>
      <c r="BB683" t="s">
        <v>753</v>
      </c>
      <c r="BC683" t="s">
        <v>753</v>
      </c>
      <c r="BD683" t="s">
        <v>753</v>
      </c>
    </row>
    <row r="684" spans="1:56" x14ac:dyDescent="0.25">
      <c r="A684" t="s">
        <v>76</v>
      </c>
      <c r="B684">
        <v>782</v>
      </c>
      <c r="C684">
        <v>2</v>
      </c>
      <c r="D684" t="s">
        <v>1488</v>
      </c>
      <c r="E684">
        <v>217</v>
      </c>
      <c r="F684">
        <v>2.9</v>
      </c>
      <c r="G684">
        <v>5</v>
      </c>
      <c r="H684">
        <v>2.0099999999999998</v>
      </c>
      <c r="I684">
        <v>6</v>
      </c>
      <c r="J684" t="s">
        <v>753</v>
      </c>
      <c r="K684" t="s">
        <v>787</v>
      </c>
      <c r="L684" t="s">
        <v>787</v>
      </c>
      <c r="M684" t="s">
        <v>738</v>
      </c>
      <c r="N684" t="s">
        <v>787</v>
      </c>
      <c r="O684" t="s">
        <v>2352</v>
      </c>
      <c r="P684" t="s">
        <v>753</v>
      </c>
      <c r="Q684" t="s">
        <v>762</v>
      </c>
      <c r="R684" t="s">
        <v>753</v>
      </c>
      <c r="S684" t="s">
        <v>762</v>
      </c>
      <c r="T684" t="s">
        <v>753</v>
      </c>
      <c r="U684">
        <v>0</v>
      </c>
      <c r="V684" t="s">
        <v>753</v>
      </c>
      <c r="W684" t="s">
        <v>787</v>
      </c>
      <c r="X684">
        <v>0</v>
      </c>
      <c r="Y684" t="s">
        <v>753</v>
      </c>
      <c r="Z684">
        <v>0</v>
      </c>
      <c r="AA684" t="s">
        <v>753</v>
      </c>
      <c r="AB684">
        <v>0</v>
      </c>
      <c r="AC684">
        <v>0.13350000000000001</v>
      </c>
      <c r="AD684">
        <v>645.16449999999998</v>
      </c>
      <c r="AE684">
        <v>0.06</v>
      </c>
      <c r="AF684">
        <v>3160</v>
      </c>
      <c r="AG684">
        <v>130</v>
      </c>
      <c r="AH684">
        <v>114</v>
      </c>
      <c r="AI684">
        <v>0</v>
      </c>
      <c r="AJ684" t="s">
        <v>1570</v>
      </c>
      <c r="AK684">
        <v>4800018</v>
      </c>
      <c r="AL684">
        <v>48000060</v>
      </c>
      <c r="AM684">
        <v>48000034</v>
      </c>
      <c r="AN684">
        <v>721464</v>
      </c>
      <c r="AO684">
        <v>6217053</v>
      </c>
      <c r="AP684">
        <v>721464</v>
      </c>
      <c r="AQ684">
        <v>6217053</v>
      </c>
      <c r="AR684" t="s">
        <v>758</v>
      </c>
      <c r="AS684" t="s">
        <v>762</v>
      </c>
      <c r="AT684">
        <v>2.4487000000000001</v>
      </c>
      <c r="AU684" t="s">
        <v>763</v>
      </c>
      <c r="AV684">
        <v>0.1825</v>
      </c>
      <c r="AW684" t="s">
        <v>763</v>
      </c>
      <c r="AX684">
        <v>70.054299999999998</v>
      </c>
      <c r="AY684" t="s">
        <v>753</v>
      </c>
      <c r="AZ684">
        <v>0</v>
      </c>
      <c r="BA684" t="s">
        <v>753</v>
      </c>
      <c r="BB684" t="s">
        <v>753</v>
      </c>
      <c r="BC684" t="s">
        <v>753</v>
      </c>
      <c r="BD684" t="s">
        <v>753</v>
      </c>
    </row>
    <row r="685" spans="1:56" x14ac:dyDescent="0.25">
      <c r="A685" t="s">
        <v>434</v>
      </c>
      <c r="B685">
        <v>889</v>
      </c>
      <c r="C685">
        <v>2</v>
      </c>
      <c r="D685" t="s">
        <v>1541</v>
      </c>
      <c r="E685">
        <v>340</v>
      </c>
      <c r="F685">
        <v>207.7</v>
      </c>
      <c r="G685">
        <v>10</v>
      </c>
      <c r="H685">
        <v>5.0199999999999996</v>
      </c>
      <c r="I685">
        <v>12.8</v>
      </c>
      <c r="J685" t="s">
        <v>753</v>
      </c>
      <c r="K685" t="s">
        <v>762</v>
      </c>
      <c r="L685" t="s">
        <v>762</v>
      </c>
      <c r="M685" t="s">
        <v>738</v>
      </c>
      <c r="N685" t="s">
        <v>762</v>
      </c>
      <c r="O685" t="s">
        <v>2352</v>
      </c>
      <c r="P685" t="s">
        <v>753</v>
      </c>
      <c r="Q685" t="s">
        <v>753</v>
      </c>
      <c r="R685" t="s">
        <v>753</v>
      </c>
      <c r="S685" t="s">
        <v>753</v>
      </c>
      <c r="T685" t="s">
        <v>753</v>
      </c>
      <c r="U685">
        <v>0</v>
      </c>
      <c r="V685" t="s">
        <v>753</v>
      </c>
      <c r="W685" t="s">
        <v>762</v>
      </c>
      <c r="X685">
        <v>0</v>
      </c>
      <c r="Y685" t="s">
        <v>753</v>
      </c>
      <c r="Z685">
        <v>0</v>
      </c>
      <c r="AA685" t="s">
        <v>753</v>
      </c>
      <c r="AB685" t="s">
        <v>790</v>
      </c>
      <c r="AC685">
        <v>2.3637999999999999</v>
      </c>
      <c r="AD685">
        <v>12.0444</v>
      </c>
      <c r="AE685" t="s">
        <v>1477</v>
      </c>
      <c r="AF685">
        <v>0</v>
      </c>
      <c r="AG685">
        <v>0</v>
      </c>
      <c r="AH685">
        <v>0</v>
      </c>
      <c r="AI685">
        <v>0</v>
      </c>
      <c r="AJ685" t="s">
        <v>1647</v>
      </c>
      <c r="AK685">
        <v>5700021</v>
      </c>
      <c r="AL685">
        <v>57000329</v>
      </c>
      <c r="AM685">
        <v>57000037</v>
      </c>
      <c r="AN685">
        <v>661416</v>
      </c>
      <c r="AO685">
        <v>6145195</v>
      </c>
      <c r="AP685">
        <v>661419</v>
      </c>
      <c r="AQ685">
        <v>6145194</v>
      </c>
      <c r="AR685" t="s">
        <v>758</v>
      </c>
      <c r="AS685" t="s">
        <v>755</v>
      </c>
      <c r="AT685">
        <v>0.75029999999999997</v>
      </c>
      <c r="AU685" t="s">
        <v>753</v>
      </c>
      <c r="AV685">
        <v>3.7500000000000006E-2</v>
      </c>
      <c r="AW685" t="s">
        <v>763</v>
      </c>
      <c r="AX685">
        <v>105.6165</v>
      </c>
      <c r="AY685" t="s">
        <v>753</v>
      </c>
      <c r="AZ685" t="s">
        <v>764</v>
      </c>
      <c r="BA685" t="s">
        <v>753</v>
      </c>
      <c r="BB685" t="s">
        <v>753</v>
      </c>
      <c r="BC685" t="s">
        <v>753</v>
      </c>
      <c r="BD685" t="s">
        <v>753</v>
      </c>
    </row>
    <row r="686" spans="1:56" x14ac:dyDescent="0.25">
      <c r="A686" t="s">
        <v>2081</v>
      </c>
      <c r="B686">
        <v>11103</v>
      </c>
      <c r="C686">
        <v>1</v>
      </c>
      <c r="D686" t="s">
        <v>863</v>
      </c>
      <c r="E686">
        <v>621</v>
      </c>
      <c r="F686">
        <v>5.5</v>
      </c>
      <c r="G686">
        <v>17</v>
      </c>
      <c r="H686" t="s">
        <v>1477</v>
      </c>
      <c r="I686" t="s">
        <v>1477</v>
      </c>
      <c r="J686" t="s">
        <v>753</v>
      </c>
      <c r="K686" t="s">
        <v>1477</v>
      </c>
      <c r="L686" t="s">
        <v>1477</v>
      </c>
      <c r="M686">
        <v>0</v>
      </c>
      <c r="N686">
        <v>0</v>
      </c>
      <c r="O686" t="s">
        <v>2352</v>
      </c>
      <c r="P686" t="s">
        <v>753</v>
      </c>
      <c r="Q686">
        <v>0</v>
      </c>
      <c r="R686" t="s">
        <v>753</v>
      </c>
      <c r="S686">
        <v>0</v>
      </c>
      <c r="T686" t="s">
        <v>753</v>
      </c>
      <c r="U686">
        <v>0</v>
      </c>
      <c r="V686" t="s">
        <v>753</v>
      </c>
      <c r="W686">
        <v>0</v>
      </c>
      <c r="X686">
        <v>0</v>
      </c>
      <c r="Y686" t="s">
        <v>753</v>
      </c>
      <c r="Z686">
        <v>0</v>
      </c>
      <c r="AA686" t="s">
        <v>753</v>
      </c>
      <c r="AB686">
        <v>0</v>
      </c>
      <c r="AC686" t="s">
        <v>1477</v>
      </c>
      <c r="AD686" t="s">
        <v>1477</v>
      </c>
      <c r="AE686" t="s">
        <v>1477</v>
      </c>
      <c r="AF686">
        <v>0</v>
      </c>
      <c r="AG686">
        <v>0</v>
      </c>
      <c r="AH686">
        <v>0</v>
      </c>
      <c r="AI686">
        <v>0</v>
      </c>
      <c r="AJ686" t="s">
        <v>1138</v>
      </c>
      <c r="AK686" t="s">
        <v>1138</v>
      </c>
      <c r="AL686">
        <v>34000508</v>
      </c>
      <c r="AM686">
        <v>34000046</v>
      </c>
      <c r="AN686">
        <v>99</v>
      </c>
      <c r="AO686">
        <v>99</v>
      </c>
      <c r="AP686">
        <v>99</v>
      </c>
      <c r="AQ686">
        <v>99</v>
      </c>
      <c r="AR686" t="s">
        <v>1744</v>
      </c>
      <c r="AS686">
        <v>0</v>
      </c>
      <c r="AT686" t="s">
        <v>1477</v>
      </c>
      <c r="AU686">
        <v>0</v>
      </c>
      <c r="AV686" t="s">
        <v>1477</v>
      </c>
      <c r="AW686">
        <v>0</v>
      </c>
      <c r="AX686" t="s">
        <v>1477</v>
      </c>
      <c r="AY686">
        <v>0</v>
      </c>
      <c r="AZ686">
        <v>0</v>
      </c>
      <c r="BA686" t="s">
        <v>753</v>
      </c>
      <c r="BB686" t="s">
        <v>753</v>
      </c>
      <c r="BC686" t="s">
        <v>753</v>
      </c>
      <c r="BD686" t="s">
        <v>753</v>
      </c>
    </row>
    <row r="687" spans="1:56" x14ac:dyDescent="0.25">
      <c r="A687" t="s">
        <v>150</v>
      </c>
      <c r="B687">
        <v>370</v>
      </c>
      <c r="C687">
        <v>1</v>
      </c>
      <c r="D687" t="s">
        <v>998</v>
      </c>
      <c r="E687">
        <v>779</v>
      </c>
      <c r="F687">
        <v>50.7</v>
      </c>
      <c r="G687">
        <v>9</v>
      </c>
      <c r="H687">
        <v>1.06</v>
      </c>
      <c r="I687">
        <v>2</v>
      </c>
      <c r="J687" t="s">
        <v>753</v>
      </c>
      <c r="K687" t="s">
        <v>760</v>
      </c>
      <c r="L687" t="s">
        <v>760</v>
      </c>
      <c r="M687" t="s">
        <v>738</v>
      </c>
      <c r="N687" t="s">
        <v>760</v>
      </c>
      <c r="O687" t="s">
        <v>2352</v>
      </c>
      <c r="P687" t="s">
        <v>753</v>
      </c>
      <c r="Q687" t="s">
        <v>753</v>
      </c>
      <c r="R687" t="s">
        <v>753</v>
      </c>
      <c r="S687" t="s">
        <v>753</v>
      </c>
      <c r="T687" t="s">
        <v>753</v>
      </c>
      <c r="U687">
        <v>0</v>
      </c>
      <c r="V687" t="s">
        <v>753</v>
      </c>
      <c r="W687" t="s">
        <v>760</v>
      </c>
      <c r="X687">
        <v>0</v>
      </c>
      <c r="Y687" t="s">
        <v>753</v>
      </c>
      <c r="Z687">
        <v>0</v>
      </c>
      <c r="AA687" t="s">
        <v>753</v>
      </c>
      <c r="AB687">
        <v>0</v>
      </c>
      <c r="AC687">
        <v>2.65395</v>
      </c>
      <c r="AD687">
        <v>55.696600000000004</v>
      </c>
      <c r="AE687">
        <v>0.11235000000000001</v>
      </c>
      <c r="AF687">
        <v>3150</v>
      </c>
      <c r="AG687">
        <v>0</v>
      </c>
      <c r="AH687">
        <v>0</v>
      </c>
      <c r="AI687">
        <v>0</v>
      </c>
      <c r="AJ687" t="s">
        <v>1141</v>
      </c>
      <c r="AK687">
        <v>1600047</v>
      </c>
      <c r="AL687">
        <v>16001303</v>
      </c>
      <c r="AM687">
        <v>16000108</v>
      </c>
      <c r="AN687">
        <v>486419</v>
      </c>
      <c r="AO687">
        <v>6278103</v>
      </c>
      <c r="AP687">
        <v>486419</v>
      </c>
      <c r="AQ687">
        <v>6278103</v>
      </c>
      <c r="AR687" t="s">
        <v>758</v>
      </c>
      <c r="AS687" t="s">
        <v>762</v>
      </c>
      <c r="AT687">
        <v>1.4086000000000001</v>
      </c>
      <c r="AU687" t="s">
        <v>763</v>
      </c>
      <c r="AV687">
        <v>0.29299999999999998</v>
      </c>
      <c r="AW687" t="s">
        <v>763</v>
      </c>
      <c r="AX687">
        <v>96.5779</v>
      </c>
      <c r="AY687" t="s">
        <v>753</v>
      </c>
      <c r="AZ687" t="s">
        <v>790</v>
      </c>
      <c r="BA687" t="s">
        <v>753</v>
      </c>
      <c r="BB687" t="s">
        <v>753</v>
      </c>
      <c r="BC687" t="s">
        <v>753</v>
      </c>
      <c r="BD687" t="s">
        <v>753</v>
      </c>
    </row>
    <row r="688" spans="1:56" x14ac:dyDescent="0.25">
      <c r="A688" t="s">
        <v>290</v>
      </c>
      <c r="B688">
        <v>622</v>
      </c>
      <c r="C688">
        <v>1</v>
      </c>
      <c r="D688" t="s">
        <v>941</v>
      </c>
      <c r="E688">
        <v>760</v>
      </c>
      <c r="F688">
        <v>1636.1</v>
      </c>
      <c r="G688">
        <v>11</v>
      </c>
      <c r="H688">
        <v>1.41</v>
      </c>
      <c r="I688">
        <v>2.9</v>
      </c>
      <c r="J688" t="s">
        <v>753</v>
      </c>
      <c r="K688" t="s">
        <v>760</v>
      </c>
      <c r="L688" t="s">
        <v>760</v>
      </c>
      <c r="M688" t="s">
        <v>738</v>
      </c>
      <c r="N688" t="s">
        <v>762</v>
      </c>
      <c r="O688" t="s">
        <v>2352</v>
      </c>
      <c r="P688" t="s">
        <v>753</v>
      </c>
      <c r="Q688">
        <v>0</v>
      </c>
      <c r="R688" t="s">
        <v>753</v>
      </c>
      <c r="S688">
        <v>0</v>
      </c>
      <c r="T688" t="s">
        <v>753</v>
      </c>
      <c r="U688" t="s">
        <v>760</v>
      </c>
      <c r="V688" t="s">
        <v>753</v>
      </c>
      <c r="W688" t="s">
        <v>760</v>
      </c>
      <c r="X688">
        <v>0</v>
      </c>
      <c r="Y688" t="s">
        <v>753</v>
      </c>
      <c r="Z688" t="s">
        <v>755</v>
      </c>
      <c r="AA688" t="s">
        <v>753</v>
      </c>
      <c r="AB688">
        <v>0</v>
      </c>
      <c r="AC688">
        <v>1.2504999999999999</v>
      </c>
      <c r="AD688">
        <v>24.139800000000001</v>
      </c>
      <c r="AE688">
        <v>1.1029499999999999</v>
      </c>
      <c r="AF688">
        <v>1150</v>
      </c>
      <c r="AG688">
        <v>66</v>
      </c>
      <c r="AH688">
        <v>59</v>
      </c>
      <c r="AI688">
        <v>41</v>
      </c>
      <c r="AJ688" t="s">
        <v>1422</v>
      </c>
      <c r="AK688">
        <v>2500045</v>
      </c>
      <c r="AL688">
        <v>25000524</v>
      </c>
      <c r="AM688">
        <v>25000064</v>
      </c>
      <c r="AN688">
        <v>451285</v>
      </c>
      <c r="AO688">
        <v>6224313</v>
      </c>
      <c r="AP688">
        <v>451205</v>
      </c>
      <c r="AQ688">
        <v>6224106</v>
      </c>
      <c r="AR688" t="s">
        <v>758</v>
      </c>
      <c r="AS688" t="s">
        <v>762</v>
      </c>
      <c r="AT688">
        <v>1.0041500000000001</v>
      </c>
      <c r="AU688" t="s">
        <v>755</v>
      </c>
      <c r="AV688">
        <v>8.2600000000000007E-2</v>
      </c>
      <c r="AW688" t="s">
        <v>753</v>
      </c>
      <c r="AX688">
        <v>102.7114</v>
      </c>
      <c r="AY688" t="s">
        <v>753</v>
      </c>
      <c r="AZ688">
        <v>0</v>
      </c>
      <c r="BA688" t="s">
        <v>753</v>
      </c>
      <c r="BB688" t="s">
        <v>753</v>
      </c>
      <c r="BC688" t="s">
        <v>753</v>
      </c>
      <c r="BD688" t="s">
        <v>753</v>
      </c>
    </row>
    <row r="689" spans="1:56" x14ac:dyDescent="0.25">
      <c r="A689" t="s">
        <v>52</v>
      </c>
      <c r="B689">
        <v>148</v>
      </c>
      <c r="C689">
        <v>1</v>
      </c>
      <c r="D689" t="s">
        <v>863</v>
      </c>
      <c r="E689">
        <v>621</v>
      </c>
      <c r="F689">
        <v>23.6</v>
      </c>
      <c r="G689">
        <v>9</v>
      </c>
      <c r="H689">
        <v>2.25</v>
      </c>
      <c r="I689">
        <v>4.0999999999999996</v>
      </c>
      <c r="J689" t="s">
        <v>753</v>
      </c>
      <c r="K689" t="s">
        <v>787</v>
      </c>
      <c r="L689" t="s">
        <v>787</v>
      </c>
      <c r="M689" t="s">
        <v>738</v>
      </c>
      <c r="N689" t="s">
        <v>787</v>
      </c>
      <c r="O689" t="s">
        <v>753</v>
      </c>
      <c r="P689" t="s">
        <v>753</v>
      </c>
      <c r="Q689" t="s">
        <v>760</v>
      </c>
      <c r="R689" t="s">
        <v>753</v>
      </c>
      <c r="S689" t="s">
        <v>762</v>
      </c>
      <c r="T689" t="s">
        <v>753</v>
      </c>
      <c r="U689" t="s">
        <v>760</v>
      </c>
      <c r="V689" t="s">
        <v>753</v>
      </c>
      <c r="W689" t="s">
        <v>760</v>
      </c>
      <c r="X689" t="s">
        <v>760</v>
      </c>
      <c r="Y689" t="s">
        <v>753</v>
      </c>
      <c r="Z689" t="s">
        <v>787</v>
      </c>
      <c r="AA689" t="s">
        <v>753</v>
      </c>
      <c r="AB689" t="s">
        <v>764</v>
      </c>
      <c r="AC689">
        <v>1.9849000000000001</v>
      </c>
      <c r="AD689">
        <v>17.4145</v>
      </c>
      <c r="AE689" t="s">
        <v>1477</v>
      </c>
      <c r="AF689">
        <v>3150</v>
      </c>
      <c r="AG689">
        <v>0</v>
      </c>
      <c r="AH689">
        <v>0</v>
      </c>
      <c r="AI689">
        <v>0</v>
      </c>
      <c r="AJ689" t="s">
        <v>907</v>
      </c>
      <c r="AK689">
        <v>3400011</v>
      </c>
      <c r="AL689">
        <v>34000085</v>
      </c>
      <c r="AM689">
        <v>34000014</v>
      </c>
      <c r="AN689">
        <v>526349</v>
      </c>
      <c r="AO689">
        <v>6152914</v>
      </c>
      <c r="AP689">
        <v>526457</v>
      </c>
      <c r="AQ689">
        <v>6153149</v>
      </c>
      <c r="AR689" t="s">
        <v>758</v>
      </c>
      <c r="AS689" t="s">
        <v>762</v>
      </c>
      <c r="AT689">
        <v>2</v>
      </c>
      <c r="AU689" t="s">
        <v>763</v>
      </c>
      <c r="AV689">
        <v>0.1331</v>
      </c>
      <c r="AW689" t="s">
        <v>763</v>
      </c>
      <c r="AX689">
        <v>101.1906</v>
      </c>
      <c r="AY689" t="s">
        <v>753</v>
      </c>
      <c r="AZ689" t="s">
        <v>764</v>
      </c>
      <c r="BA689" t="s">
        <v>753</v>
      </c>
      <c r="BB689" t="s">
        <v>753</v>
      </c>
      <c r="BC689" t="s">
        <v>753</v>
      </c>
      <c r="BD689" t="s">
        <v>753</v>
      </c>
    </row>
    <row r="690" spans="1:56" x14ac:dyDescent="0.25">
      <c r="A690" t="s">
        <v>1323</v>
      </c>
      <c r="B690">
        <v>521</v>
      </c>
      <c r="C690">
        <v>1</v>
      </c>
      <c r="D690" t="s">
        <v>975</v>
      </c>
      <c r="E690">
        <v>615</v>
      </c>
      <c r="F690">
        <v>2.2000000000000002</v>
      </c>
      <c r="G690">
        <v>2</v>
      </c>
      <c r="H690">
        <v>3.21</v>
      </c>
      <c r="I690">
        <v>9.1999999999999993</v>
      </c>
      <c r="J690" t="s">
        <v>753</v>
      </c>
      <c r="K690" t="s">
        <v>760</v>
      </c>
      <c r="L690" t="s">
        <v>760</v>
      </c>
      <c r="M690" t="s">
        <v>738</v>
      </c>
      <c r="N690" t="s">
        <v>760</v>
      </c>
      <c r="O690" t="s">
        <v>2352</v>
      </c>
      <c r="P690" t="s">
        <v>753</v>
      </c>
      <c r="Q690">
        <v>0</v>
      </c>
      <c r="R690" t="s">
        <v>753</v>
      </c>
      <c r="S690">
        <v>0</v>
      </c>
      <c r="T690" t="s">
        <v>753</v>
      </c>
      <c r="U690">
        <v>0</v>
      </c>
      <c r="V690" t="s">
        <v>753</v>
      </c>
      <c r="W690" t="s">
        <v>760</v>
      </c>
      <c r="X690">
        <v>0</v>
      </c>
      <c r="Y690" t="s">
        <v>753</v>
      </c>
      <c r="Z690">
        <v>0</v>
      </c>
      <c r="AA690" t="s">
        <v>753</v>
      </c>
      <c r="AB690">
        <v>0</v>
      </c>
      <c r="AC690">
        <v>1.5800000000000002E-2</v>
      </c>
      <c r="AD690">
        <v>15.1053</v>
      </c>
      <c r="AE690" t="s">
        <v>1477</v>
      </c>
      <c r="AF690">
        <v>3110</v>
      </c>
      <c r="AG690">
        <v>52</v>
      </c>
      <c r="AH690">
        <v>48</v>
      </c>
      <c r="AI690">
        <v>33</v>
      </c>
      <c r="AJ690" t="s">
        <v>1324</v>
      </c>
      <c r="AK690">
        <v>2100209</v>
      </c>
      <c r="AL690">
        <v>21001694</v>
      </c>
      <c r="AM690">
        <v>21000200</v>
      </c>
      <c r="AN690">
        <v>540679</v>
      </c>
      <c r="AO690">
        <v>6212861</v>
      </c>
      <c r="AP690">
        <v>540594</v>
      </c>
      <c r="AQ690">
        <v>6212893</v>
      </c>
      <c r="AR690" t="s">
        <v>758</v>
      </c>
      <c r="AS690" t="s">
        <v>762</v>
      </c>
      <c r="AT690">
        <v>0.61270000000000002</v>
      </c>
      <c r="AU690" t="s">
        <v>753</v>
      </c>
      <c r="AV690">
        <v>2.8400000000000002E-2</v>
      </c>
      <c r="AW690" t="s">
        <v>755</v>
      </c>
      <c r="AX690">
        <v>108.7405</v>
      </c>
      <c r="AY690" t="s">
        <v>753</v>
      </c>
      <c r="AZ690">
        <v>0</v>
      </c>
      <c r="BA690" t="s">
        <v>753</v>
      </c>
      <c r="BB690" t="s">
        <v>753</v>
      </c>
      <c r="BC690" t="s">
        <v>753</v>
      </c>
      <c r="BD690" t="s">
        <v>753</v>
      </c>
    </row>
    <row r="691" spans="1:56" x14ac:dyDescent="0.25">
      <c r="A691" t="s">
        <v>454</v>
      </c>
      <c r="B691">
        <v>928</v>
      </c>
      <c r="C691">
        <v>2</v>
      </c>
      <c r="D691" t="s">
        <v>1611</v>
      </c>
      <c r="E691">
        <v>360</v>
      </c>
      <c r="F691">
        <v>6.8</v>
      </c>
      <c r="G691">
        <v>12</v>
      </c>
      <c r="H691">
        <v>3.38</v>
      </c>
      <c r="I691">
        <v>7</v>
      </c>
      <c r="J691" t="s">
        <v>753</v>
      </c>
      <c r="K691" t="s">
        <v>760</v>
      </c>
      <c r="L691" t="s">
        <v>760</v>
      </c>
      <c r="M691" t="s">
        <v>738</v>
      </c>
      <c r="N691" t="s">
        <v>760</v>
      </c>
      <c r="O691" t="s">
        <v>2352</v>
      </c>
      <c r="P691" t="s">
        <v>753</v>
      </c>
      <c r="Q691">
        <v>0</v>
      </c>
      <c r="R691" t="s">
        <v>753</v>
      </c>
      <c r="S691">
        <v>0</v>
      </c>
      <c r="T691" t="s">
        <v>753</v>
      </c>
      <c r="U691">
        <v>0</v>
      </c>
      <c r="V691" t="s">
        <v>753</v>
      </c>
      <c r="W691" t="s">
        <v>760</v>
      </c>
      <c r="X691">
        <v>0</v>
      </c>
      <c r="Y691" t="s">
        <v>753</v>
      </c>
      <c r="Z691">
        <v>0</v>
      </c>
      <c r="AA691" t="s">
        <v>753</v>
      </c>
      <c r="AB691">
        <v>0</v>
      </c>
      <c r="AC691">
        <v>3.0638000000000001</v>
      </c>
      <c r="AD691">
        <v>14.75</v>
      </c>
      <c r="AE691">
        <v>1.7149000000000001</v>
      </c>
      <c r="AF691">
        <v>3100</v>
      </c>
      <c r="AG691">
        <v>0</v>
      </c>
      <c r="AH691">
        <v>0</v>
      </c>
      <c r="AI691">
        <v>0</v>
      </c>
      <c r="AJ691" t="s">
        <v>1675</v>
      </c>
      <c r="AK691">
        <v>6500003</v>
      </c>
      <c r="AL691">
        <v>65000049</v>
      </c>
      <c r="AM691">
        <v>65000003</v>
      </c>
      <c r="AN691">
        <v>652365</v>
      </c>
      <c r="AO691">
        <v>6058806</v>
      </c>
      <c r="AP691">
        <v>652365</v>
      </c>
      <c r="AQ691">
        <v>6058806</v>
      </c>
      <c r="AR691" t="s">
        <v>758</v>
      </c>
      <c r="AS691" t="s">
        <v>762</v>
      </c>
      <c r="AT691">
        <v>1.1749000000000001</v>
      </c>
      <c r="AU691" t="s">
        <v>755</v>
      </c>
      <c r="AV691">
        <v>8.5199999999999998E-2</v>
      </c>
      <c r="AW691" t="s">
        <v>753</v>
      </c>
      <c r="AX691">
        <v>107.3798</v>
      </c>
      <c r="AY691" t="s">
        <v>753</v>
      </c>
      <c r="AZ691">
        <v>0</v>
      </c>
      <c r="BA691" t="s">
        <v>753</v>
      </c>
      <c r="BB691" t="s">
        <v>753</v>
      </c>
      <c r="BC691" t="s">
        <v>753</v>
      </c>
      <c r="BD691" t="s">
        <v>753</v>
      </c>
    </row>
    <row r="692" spans="1:56" x14ac:dyDescent="0.25">
      <c r="A692" t="s">
        <v>1820</v>
      </c>
      <c r="B692">
        <v>1223</v>
      </c>
      <c r="C692">
        <v>1</v>
      </c>
      <c r="D692" t="s">
        <v>998</v>
      </c>
      <c r="E692">
        <v>740</v>
      </c>
      <c r="F692">
        <v>6.4</v>
      </c>
      <c r="G692">
        <v>17</v>
      </c>
      <c r="H692" t="s">
        <v>1477</v>
      </c>
      <c r="I692" t="s">
        <v>1477</v>
      </c>
      <c r="J692" t="s">
        <v>753</v>
      </c>
      <c r="K692" t="s">
        <v>1477</v>
      </c>
      <c r="L692" t="s">
        <v>1477</v>
      </c>
      <c r="M692">
        <v>0</v>
      </c>
      <c r="N692">
        <v>0</v>
      </c>
      <c r="O692" t="s">
        <v>2352</v>
      </c>
      <c r="P692" t="s">
        <v>753</v>
      </c>
      <c r="Q692">
        <v>0</v>
      </c>
      <c r="R692" t="s">
        <v>753</v>
      </c>
      <c r="S692">
        <v>0</v>
      </c>
      <c r="T692" t="s">
        <v>753</v>
      </c>
      <c r="U692">
        <v>0</v>
      </c>
      <c r="V692" t="s">
        <v>753</v>
      </c>
      <c r="W692">
        <v>0</v>
      </c>
      <c r="X692">
        <v>0</v>
      </c>
      <c r="Y692" t="s">
        <v>753</v>
      </c>
      <c r="Z692">
        <v>0</v>
      </c>
      <c r="AA692" t="s">
        <v>753</v>
      </c>
      <c r="AB692">
        <v>0</v>
      </c>
      <c r="AC692" t="s">
        <v>1477</v>
      </c>
      <c r="AD692" t="s">
        <v>1477</v>
      </c>
      <c r="AE692" t="s">
        <v>1477</v>
      </c>
      <c r="AF692">
        <v>0</v>
      </c>
      <c r="AG692">
        <v>228</v>
      </c>
      <c r="AH692">
        <v>228</v>
      </c>
      <c r="AI692">
        <v>0</v>
      </c>
      <c r="AJ692" t="s">
        <v>1821</v>
      </c>
      <c r="AL692" t="s">
        <v>1138</v>
      </c>
      <c r="AM692">
        <v>20000898</v>
      </c>
      <c r="AN692">
        <v>522698</v>
      </c>
      <c r="AO692">
        <v>6229028</v>
      </c>
      <c r="AP692">
        <v>99</v>
      </c>
      <c r="AQ692">
        <v>99</v>
      </c>
      <c r="AR692" t="s">
        <v>1744</v>
      </c>
      <c r="AS692">
        <v>0</v>
      </c>
      <c r="AT692" t="s">
        <v>1477</v>
      </c>
      <c r="AU692">
        <v>0</v>
      </c>
      <c r="AV692" t="s">
        <v>1477</v>
      </c>
      <c r="AW692">
        <v>0</v>
      </c>
      <c r="AX692" t="s">
        <v>1477</v>
      </c>
      <c r="AY692">
        <v>0</v>
      </c>
      <c r="AZ692">
        <v>0</v>
      </c>
      <c r="BA692" t="s">
        <v>753</v>
      </c>
      <c r="BB692" t="s">
        <v>753</v>
      </c>
      <c r="BC692" t="s">
        <v>753</v>
      </c>
      <c r="BD692" t="s">
        <v>753</v>
      </c>
    </row>
    <row r="693" spans="1:56" x14ac:dyDescent="0.25">
      <c r="A693" t="s">
        <v>53</v>
      </c>
      <c r="B693">
        <v>149</v>
      </c>
      <c r="C693">
        <v>1</v>
      </c>
      <c r="D693" t="s">
        <v>863</v>
      </c>
      <c r="E693">
        <v>510</v>
      </c>
      <c r="F693">
        <v>28.8</v>
      </c>
      <c r="G693">
        <v>9</v>
      </c>
      <c r="H693">
        <v>0.74</v>
      </c>
      <c r="I693">
        <v>1.3</v>
      </c>
      <c r="J693" t="s">
        <v>753</v>
      </c>
      <c r="K693" t="s">
        <v>753</v>
      </c>
      <c r="L693" t="s">
        <v>762</v>
      </c>
      <c r="M693" t="s">
        <v>754</v>
      </c>
      <c r="N693" t="s">
        <v>762</v>
      </c>
      <c r="O693" t="s">
        <v>753</v>
      </c>
      <c r="P693" t="s">
        <v>753</v>
      </c>
      <c r="Q693" t="s">
        <v>762</v>
      </c>
      <c r="R693" t="s">
        <v>753</v>
      </c>
      <c r="S693" t="s">
        <v>753</v>
      </c>
      <c r="T693" t="s">
        <v>753</v>
      </c>
      <c r="U693" t="s">
        <v>753</v>
      </c>
      <c r="V693" t="s">
        <v>753</v>
      </c>
      <c r="W693" t="s">
        <v>753</v>
      </c>
      <c r="X693">
        <v>0</v>
      </c>
      <c r="Y693" t="s">
        <v>753</v>
      </c>
      <c r="Z693" t="s">
        <v>755</v>
      </c>
      <c r="AA693" t="s">
        <v>753</v>
      </c>
      <c r="AB693" t="s">
        <v>764</v>
      </c>
      <c r="AC693">
        <v>2.9176000000000002</v>
      </c>
      <c r="AD693">
        <v>15.81645</v>
      </c>
      <c r="AE693" t="s">
        <v>1477</v>
      </c>
      <c r="AF693">
        <v>3150</v>
      </c>
      <c r="AG693">
        <v>92</v>
      </c>
      <c r="AH693">
        <v>81</v>
      </c>
      <c r="AI693">
        <v>59</v>
      </c>
      <c r="AJ693" t="s">
        <v>908</v>
      </c>
      <c r="AK693">
        <v>3700017</v>
      </c>
      <c r="AL693">
        <v>37000141</v>
      </c>
      <c r="AM693">
        <v>37000042</v>
      </c>
      <c r="AN693">
        <v>523440</v>
      </c>
      <c r="AO693">
        <v>6121821</v>
      </c>
      <c r="AP693">
        <v>523537</v>
      </c>
      <c r="AQ693">
        <v>6121777</v>
      </c>
      <c r="AR693" t="s">
        <v>758</v>
      </c>
      <c r="AS693" t="s">
        <v>753</v>
      </c>
      <c r="AT693">
        <v>2.5163000000000002</v>
      </c>
      <c r="AU693" t="s">
        <v>763</v>
      </c>
      <c r="AV693">
        <v>6.7299999999999999E-2</v>
      </c>
      <c r="AW693" t="s">
        <v>753</v>
      </c>
      <c r="AX693">
        <v>147.02499999999998</v>
      </c>
      <c r="AY693" t="s">
        <v>753</v>
      </c>
      <c r="AZ693" t="s">
        <v>764</v>
      </c>
      <c r="BA693" t="s">
        <v>753</v>
      </c>
      <c r="BB693" t="s">
        <v>753</v>
      </c>
      <c r="BC693" t="s">
        <v>753</v>
      </c>
      <c r="BD693" t="s">
        <v>753</v>
      </c>
    </row>
    <row r="694" spans="1:56" x14ac:dyDescent="0.25">
      <c r="A694" t="s">
        <v>231</v>
      </c>
      <c r="B694">
        <v>522</v>
      </c>
      <c r="C694">
        <v>1</v>
      </c>
      <c r="D694" t="s">
        <v>975</v>
      </c>
      <c r="E694">
        <v>615</v>
      </c>
      <c r="F694">
        <v>18.7</v>
      </c>
      <c r="G694">
        <v>9</v>
      </c>
      <c r="H694">
        <v>0.71</v>
      </c>
      <c r="I694">
        <v>1.3</v>
      </c>
      <c r="J694" t="s">
        <v>753</v>
      </c>
      <c r="K694" t="s">
        <v>760</v>
      </c>
      <c r="L694" t="s">
        <v>760</v>
      </c>
      <c r="M694" t="s">
        <v>738</v>
      </c>
      <c r="N694" t="s">
        <v>762</v>
      </c>
      <c r="O694" t="s">
        <v>753</v>
      </c>
      <c r="P694" t="s">
        <v>753</v>
      </c>
      <c r="Q694" t="s">
        <v>755</v>
      </c>
      <c r="R694" t="s">
        <v>753</v>
      </c>
      <c r="S694" t="s">
        <v>753</v>
      </c>
      <c r="T694" t="s">
        <v>753</v>
      </c>
      <c r="U694" t="s">
        <v>760</v>
      </c>
      <c r="V694" t="s">
        <v>753</v>
      </c>
      <c r="W694" t="s">
        <v>760</v>
      </c>
      <c r="X694" t="s">
        <v>760</v>
      </c>
      <c r="Y694" t="s">
        <v>753</v>
      </c>
      <c r="Z694" t="s">
        <v>760</v>
      </c>
      <c r="AA694" t="s">
        <v>753</v>
      </c>
      <c r="AB694" t="s">
        <v>764</v>
      </c>
      <c r="AC694">
        <v>1.1972</v>
      </c>
      <c r="AD694">
        <v>27.6645</v>
      </c>
      <c r="AE694">
        <v>0.1</v>
      </c>
      <c r="AF694">
        <v>3150</v>
      </c>
      <c r="AG694">
        <v>53</v>
      </c>
      <c r="AH694">
        <v>49</v>
      </c>
      <c r="AI694">
        <v>34</v>
      </c>
      <c r="AJ694" t="s">
        <v>1325</v>
      </c>
      <c r="AK694">
        <v>2100014</v>
      </c>
      <c r="AL694">
        <v>21001371</v>
      </c>
      <c r="AM694">
        <v>21000814</v>
      </c>
      <c r="AN694">
        <v>530619</v>
      </c>
      <c r="AO694">
        <v>6203693</v>
      </c>
      <c r="AP694">
        <v>530619</v>
      </c>
      <c r="AQ694">
        <v>6203693</v>
      </c>
      <c r="AR694" t="s">
        <v>758</v>
      </c>
      <c r="AS694" t="s">
        <v>755</v>
      </c>
      <c r="AT694">
        <v>1.6167</v>
      </c>
      <c r="AU694" t="s">
        <v>763</v>
      </c>
      <c r="AV694">
        <v>0.1008</v>
      </c>
      <c r="AW694" t="s">
        <v>763</v>
      </c>
      <c r="AX694">
        <v>110.8296</v>
      </c>
      <c r="AY694" t="s">
        <v>753</v>
      </c>
      <c r="AZ694" t="s">
        <v>764</v>
      </c>
      <c r="BA694" t="s">
        <v>753</v>
      </c>
      <c r="BB694" t="s">
        <v>753</v>
      </c>
      <c r="BC694" t="s">
        <v>753</v>
      </c>
      <c r="BD694" t="s">
        <v>753</v>
      </c>
    </row>
    <row r="695" spans="1:56" x14ac:dyDescent="0.25">
      <c r="A695" t="s">
        <v>1949</v>
      </c>
      <c r="B695">
        <v>2509</v>
      </c>
      <c r="C695">
        <v>2</v>
      </c>
      <c r="D695" t="s">
        <v>1541</v>
      </c>
      <c r="E695">
        <v>330</v>
      </c>
      <c r="F695">
        <v>6.3</v>
      </c>
      <c r="G695">
        <v>17</v>
      </c>
      <c r="H695" t="s">
        <v>1477</v>
      </c>
      <c r="I695" t="s">
        <v>1477</v>
      </c>
      <c r="J695" t="s">
        <v>753</v>
      </c>
      <c r="K695" t="s">
        <v>1477</v>
      </c>
      <c r="L695" t="s">
        <v>1477</v>
      </c>
      <c r="M695">
        <v>0</v>
      </c>
      <c r="N695">
        <v>0</v>
      </c>
      <c r="O695" t="s">
        <v>2352</v>
      </c>
      <c r="P695" t="s">
        <v>753</v>
      </c>
      <c r="Q695">
        <v>0</v>
      </c>
      <c r="R695" t="s">
        <v>753</v>
      </c>
      <c r="S695">
        <v>0</v>
      </c>
      <c r="T695" t="s">
        <v>753</v>
      </c>
      <c r="U695">
        <v>0</v>
      </c>
      <c r="V695" t="s">
        <v>753</v>
      </c>
      <c r="W695">
        <v>0</v>
      </c>
      <c r="X695">
        <v>0</v>
      </c>
      <c r="Y695" t="s">
        <v>753</v>
      </c>
      <c r="Z695">
        <v>0</v>
      </c>
      <c r="AA695" t="s">
        <v>753</v>
      </c>
      <c r="AB695">
        <v>0</v>
      </c>
      <c r="AC695" t="s">
        <v>1477</v>
      </c>
      <c r="AD695" t="s">
        <v>1477</v>
      </c>
      <c r="AE695" t="s">
        <v>1477</v>
      </c>
      <c r="AF695">
        <v>0</v>
      </c>
      <c r="AG695">
        <v>162</v>
      </c>
      <c r="AH695">
        <v>143</v>
      </c>
      <c r="AI695">
        <v>96</v>
      </c>
      <c r="AJ695" t="s">
        <v>1138</v>
      </c>
      <c r="AK695" t="s">
        <v>1138</v>
      </c>
      <c r="AL695" t="s">
        <v>1138</v>
      </c>
      <c r="AM695">
        <v>70000065</v>
      </c>
      <c r="AN695">
        <v>99</v>
      </c>
      <c r="AO695">
        <v>99</v>
      </c>
      <c r="AP695">
        <v>99</v>
      </c>
      <c r="AQ695">
        <v>99</v>
      </c>
      <c r="AR695" t="s">
        <v>1744</v>
      </c>
      <c r="AS695">
        <v>0</v>
      </c>
      <c r="AT695" t="s">
        <v>1477</v>
      </c>
      <c r="AU695">
        <v>0</v>
      </c>
      <c r="AV695" t="s">
        <v>1477</v>
      </c>
      <c r="AW695">
        <v>0</v>
      </c>
      <c r="AX695" t="s">
        <v>1477</v>
      </c>
      <c r="AY695">
        <v>0</v>
      </c>
      <c r="AZ695">
        <v>0</v>
      </c>
      <c r="BA695" t="s">
        <v>753</v>
      </c>
      <c r="BB695" t="s">
        <v>753</v>
      </c>
      <c r="BC695" t="s">
        <v>753</v>
      </c>
      <c r="BD695" t="s">
        <v>753</v>
      </c>
    </row>
    <row r="696" spans="1:56" x14ac:dyDescent="0.25">
      <c r="A696" t="s">
        <v>269</v>
      </c>
      <c r="B696">
        <v>587</v>
      </c>
      <c r="C696">
        <v>1</v>
      </c>
      <c r="D696" t="s">
        <v>1377</v>
      </c>
      <c r="E696">
        <v>746</v>
      </c>
      <c r="F696">
        <v>372.7</v>
      </c>
      <c r="G696">
        <v>10</v>
      </c>
      <c r="H696">
        <v>7.97</v>
      </c>
      <c r="I696">
        <v>18.7</v>
      </c>
      <c r="J696" t="s">
        <v>753</v>
      </c>
      <c r="K696" t="s">
        <v>760</v>
      </c>
      <c r="L696" t="s">
        <v>760</v>
      </c>
      <c r="M696" t="s">
        <v>738</v>
      </c>
      <c r="N696" t="s">
        <v>762</v>
      </c>
      <c r="O696" t="s">
        <v>2352</v>
      </c>
      <c r="P696" t="s">
        <v>753</v>
      </c>
      <c r="Q696" t="s">
        <v>753</v>
      </c>
      <c r="R696" t="s">
        <v>753</v>
      </c>
      <c r="S696" t="s">
        <v>753</v>
      </c>
      <c r="T696" t="s">
        <v>753</v>
      </c>
      <c r="U696">
        <v>0</v>
      </c>
      <c r="V696" t="s">
        <v>753</v>
      </c>
      <c r="W696" t="s">
        <v>762</v>
      </c>
      <c r="X696">
        <v>0</v>
      </c>
      <c r="Y696" t="s">
        <v>753</v>
      </c>
      <c r="Z696" t="s">
        <v>760</v>
      </c>
      <c r="AA696" t="s">
        <v>753</v>
      </c>
      <c r="AB696">
        <v>0</v>
      </c>
      <c r="AC696">
        <v>2.3524500000000002</v>
      </c>
      <c r="AD696">
        <v>11.348549999999999</v>
      </c>
      <c r="AE696">
        <v>0.1</v>
      </c>
      <c r="AF696">
        <v>3150</v>
      </c>
      <c r="AG696">
        <v>0</v>
      </c>
      <c r="AH696">
        <v>0</v>
      </c>
      <c r="AI696">
        <v>0</v>
      </c>
      <c r="AJ696" t="s">
        <v>1383</v>
      </c>
      <c r="AK696">
        <v>2600012</v>
      </c>
      <c r="AL696">
        <v>26000212</v>
      </c>
      <c r="AM696">
        <v>26000061</v>
      </c>
      <c r="AN696">
        <v>565236</v>
      </c>
      <c r="AO696">
        <v>6213113</v>
      </c>
      <c r="AP696">
        <v>565236</v>
      </c>
      <c r="AQ696">
        <v>6213113</v>
      </c>
      <c r="AR696" t="s">
        <v>758</v>
      </c>
      <c r="AS696" t="s">
        <v>755</v>
      </c>
      <c r="AT696">
        <v>0.98724999999999996</v>
      </c>
      <c r="AU696" t="s">
        <v>763</v>
      </c>
      <c r="AV696">
        <v>0.12334999999999999</v>
      </c>
      <c r="AW696" t="s">
        <v>763</v>
      </c>
      <c r="AX696">
        <v>99.68889999999999</v>
      </c>
      <c r="AY696" t="s">
        <v>753</v>
      </c>
      <c r="AZ696" t="s">
        <v>790</v>
      </c>
      <c r="BA696" t="s">
        <v>753</v>
      </c>
      <c r="BB696" t="s">
        <v>753</v>
      </c>
      <c r="BC696" t="s">
        <v>753</v>
      </c>
      <c r="BD696" t="s">
        <v>753</v>
      </c>
    </row>
    <row r="697" spans="1:56" x14ac:dyDescent="0.25">
      <c r="A697" t="s">
        <v>1946</v>
      </c>
      <c r="B697">
        <v>2508</v>
      </c>
      <c r="C697">
        <v>2</v>
      </c>
      <c r="D697" t="s">
        <v>1541</v>
      </c>
      <c r="E697">
        <v>390</v>
      </c>
      <c r="F697">
        <v>3.5</v>
      </c>
      <c r="G697">
        <v>9</v>
      </c>
      <c r="H697">
        <v>0.5</v>
      </c>
      <c r="I697" t="s">
        <v>1477</v>
      </c>
      <c r="J697" t="s">
        <v>753</v>
      </c>
      <c r="K697" t="s">
        <v>1477</v>
      </c>
      <c r="L697" t="s">
        <v>1477</v>
      </c>
      <c r="M697">
        <v>0</v>
      </c>
      <c r="N697">
        <v>0</v>
      </c>
      <c r="O697" t="s">
        <v>2352</v>
      </c>
      <c r="P697" t="s">
        <v>753</v>
      </c>
      <c r="Q697">
        <v>0</v>
      </c>
      <c r="R697" t="s">
        <v>753</v>
      </c>
      <c r="S697">
        <v>0</v>
      </c>
      <c r="T697" t="s">
        <v>753</v>
      </c>
      <c r="U697">
        <v>0</v>
      </c>
      <c r="V697" t="s">
        <v>753</v>
      </c>
      <c r="W697">
        <v>0</v>
      </c>
      <c r="X697">
        <v>0</v>
      </c>
      <c r="Y697" t="s">
        <v>753</v>
      </c>
      <c r="Z697">
        <v>0</v>
      </c>
      <c r="AA697" t="s">
        <v>753</v>
      </c>
      <c r="AB697">
        <v>0</v>
      </c>
      <c r="AC697">
        <v>4.9000000000000004</v>
      </c>
      <c r="AD697">
        <v>54</v>
      </c>
      <c r="AE697" t="s">
        <v>1477</v>
      </c>
      <c r="AF697">
        <v>3140</v>
      </c>
      <c r="AG697">
        <v>0</v>
      </c>
      <c r="AH697">
        <v>0</v>
      </c>
      <c r="AI697">
        <v>0</v>
      </c>
      <c r="AJ697" t="s">
        <v>1947</v>
      </c>
      <c r="AK697" t="s">
        <v>1948</v>
      </c>
      <c r="AL697">
        <v>60000788</v>
      </c>
      <c r="AM697">
        <v>60000015</v>
      </c>
      <c r="AN697">
        <v>99</v>
      </c>
      <c r="AO697">
        <v>99</v>
      </c>
      <c r="AP697">
        <v>99</v>
      </c>
      <c r="AQ697">
        <v>99</v>
      </c>
      <c r="AR697" t="s">
        <v>1744</v>
      </c>
      <c r="AS697">
        <v>0</v>
      </c>
      <c r="AT697" t="s">
        <v>1477</v>
      </c>
      <c r="AU697">
        <v>0</v>
      </c>
      <c r="AV697" t="s">
        <v>1477</v>
      </c>
      <c r="AW697">
        <v>0</v>
      </c>
      <c r="AX697" t="s">
        <v>1477</v>
      </c>
      <c r="AY697">
        <v>0</v>
      </c>
      <c r="AZ697">
        <v>0</v>
      </c>
      <c r="BA697" t="s">
        <v>753</v>
      </c>
      <c r="BB697" t="s">
        <v>753</v>
      </c>
      <c r="BC697" t="s">
        <v>753</v>
      </c>
      <c r="BD697" t="s">
        <v>753</v>
      </c>
    </row>
    <row r="698" spans="1:56" x14ac:dyDescent="0.25">
      <c r="A698" t="s">
        <v>1909</v>
      </c>
      <c r="B698">
        <v>2208</v>
      </c>
      <c r="C698">
        <v>2</v>
      </c>
      <c r="D698" t="s">
        <v>1495</v>
      </c>
      <c r="E698">
        <v>350</v>
      </c>
      <c r="F698">
        <v>5.5</v>
      </c>
      <c r="G698">
        <v>17</v>
      </c>
      <c r="H698" t="s">
        <v>1477</v>
      </c>
      <c r="I698" t="s">
        <v>1477</v>
      </c>
      <c r="J698" t="s">
        <v>753</v>
      </c>
      <c r="K698" t="s">
        <v>1477</v>
      </c>
      <c r="L698" t="s">
        <v>1477</v>
      </c>
      <c r="M698">
        <v>0</v>
      </c>
      <c r="N698">
        <v>0</v>
      </c>
      <c r="O698" t="s">
        <v>2352</v>
      </c>
      <c r="P698" t="s">
        <v>753</v>
      </c>
      <c r="Q698">
        <v>0</v>
      </c>
      <c r="R698" t="s">
        <v>753</v>
      </c>
      <c r="S698">
        <v>0</v>
      </c>
      <c r="T698" t="s">
        <v>753</v>
      </c>
      <c r="U698">
        <v>0</v>
      </c>
      <c r="V698" t="s">
        <v>753</v>
      </c>
      <c r="W698">
        <v>0</v>
      </c>
      <c r="X698">
        <v>0</v>
      </c>
      <c r="Y698" t="s">
        <v>753</v>
      </c>
      <c r="Z698">
        <v>0</v>
      </c>
      <c r="AA698" t="s">
        <v>753</v>
      </c>
      <c r="AB698">
        <v>0</v>
      </c>
      <c r="AC698" t="s">
        <v>1477</v>
      </c>
      <c r="AD698" t="s">
        <v>1477</v>
      </c>
      <c r="AE698" t="s">
        <v>1477</v>
      </c>
      <c r="AF698">
        <v>0</v>
      </c>
      <c r="AG698">
        <v>0</v>
      </c>
      <c r="AH698">
        <v>0</v>
      </c>
      <c r="AI698">
        <v>0</v>
      </c>
      <c r="AJ698" t="s">
        <v>1138</v>
      </c>
      <c r="AK698" t="s">
        <v>1138</v>
      </c>
      <c r="AL698" t="s">
        <v>1138</v>
      </c>
      <c r="AM698" t="s">
        <v>1138</v>
      </c>
      <c r="AN698">
        <v>99</v>
      </c>
      <c r="AO698">
        <v>99</v>
      </c>
      <c r="AP698">
        <v>99</v>
      </c>
      <c r="AQ698">
        <v>99</v>
      </c>
      <c r="AR698" t="s">
        <v>1744</v>
      </c>
      <c r="AS698">
        <v>0</v>
      </c>
      <c r="AT698" t="s">
        <v>1477</v>
      </c>
      <c r="AU698">
        <v>0</v>
      </c>
      <c r="AV698" t="s">
        <v>1477</v>
      </c>
      <c r="AW698">
        <v>0</v>
      </c>
      <c r="AX698" t="s">
        <v>1477</v>
      </c>
      <c r="AY698">
        <v>0</v>
      </c>
      <c r="AZ698">
        <v>0</v>
      </c>
      <c r="BA698" t="s">
        <v>753</v>
      </c>
      <c r="BB698" t="s">
        <v>753</v>
      </c>
      <c r="BC698" t="s">
        <v>753</v>
      </c>
      <c r="BD698" t="s">
        <v>753</v>
      </c>
    </row>
    <row r="699" spans="1:56" x14ac:dyDescent="0.25">
      <c r="A699" t="s">
        <v>455</v>
      </c>
      <c r="B699">
        <v>930</v>
      </c>
      <c r="C699">
        <v>2</v>
      </c>
      <c r="D699" t="s">
        <v>1611</v>
      </c>
      <c r="E699">
        <v>390</v>
      </c>
      <c r="F699">
        <v>2.7</v>
      </c>
      <c r="G699">
        <v>9</v>
      </c>
      <c r="H699">
        <v>2.17</v>
      </c>
      <c r="I699">
        <v>3.5</v>
      </c>
      <c r="J699" t="s">
        <v>753</v>
      </c>
      <c r="K699" t="s">
        <v>760</v>
      </c>
      <c r="L699" t="s">
        <v>760</v>
      </c>
      <c r="M699" t="s">
        <v>738</v>
      </c>
      <c r="N699" t="s">
        <v>760</v>
      </c>
      <c r="O699" t="s">
        <v>2352</v>
      </c>
      <c r="P699" t="s">
        <v>753</v>
      </c>
      <c r="Q699" t="s">
        <v>762</v>
      </c>
      <c r="R699" t="s">
        <v>753</v>
      </c>
      <c r="S699" t="s">
        <v>762</v>
      </c>
      <c r="T699" t="s">
        <v>753</v>
      </c>
      <c r="U699">
        <v>0</v>
      </c>
      <c r="V699" t="s">
        <v>753</v>
      </c>
      <c r="W699" t="s">
        <v>760</v>
      </c>
      <c r="X699">
        <v>0</v>
      </c>
      <c r="Y699" t="s">
        <v>753</v>
      </c>
      <c r="Z699">
        <v>0</v>
      </c>
      <c r="AA699" t="s">
        <v>753</v>
      </c>
      <c r="AB699">
        <v>0</v>
      </c>
      <c r="AC699">
        <v>3.1053000000000002</v>
      </c>
      <c r="AD699">
        <v>29.463799999999999</v>
      </c>
      <c r="AE699" t="s">
        <v>1477</v>
      </c>
      <c r="AF699">
        <v>3150</v>
      </c>
      <c r="AG699">
        <v>171</v>
      </c>
      <c r="AH699">
        <v>150</v>
      </c>
      <c r="AI699">
        <v>90</v>
      </c>
      <c r="AJ699" t="s">
        <v>1676</v>
      </c>
      <c r="AK699">
        <v>6000003</v>
      </c>
      <c r="AL699">
        <v>60000183</v>
      </c>
      <c r="AM699">
        <v>60000003</v>
      </c>
      <c r="AN699">
        <v>725763</v>
      </c>
      <c r="AO699">
        <v>6097897</v>
      </c>
      <c r="AP699">
        <v>725763</v>
      </c>
      <c r="AQ699">
        <v>6097897</v>
      </c>
      <c r="AR699" t="s">
        <v>758</v>
      </c>
      <c r="AS699" t="s">
        <v>753</v>
      </c>
      <c r="AT699">
        <v>2.0651000000000002</v>
      </c>
      <c r="AU699" t="s">
        <v>763</v>
      </c>
      <c r="AV699">
        <v>0.11509999999999999</v>
      </c>
      <c r="AW699" t="s">
        <v>763</v>
      </c>
      <c r="AX699">
        <v>116.8254</v>
      </c>
      <c r="AY699" t="s">
        <v>753</v>
      </c>
      <c r="AZ699">
        <v>0</v>
      </c>
      <c r="BA699" t="s">
        <v>753</v>
      </c>
      <c r="BB699" t="s">
        <v>753</v>
      </c>
      <c r="BC699" t="s">
        <v>753</v>
      </c>
      <c r="BD699" t="s">
        <v>753</v>
      </c>
    </row>
    <row r="700" spans="1:56" x14ac:dyDescent="0.25">
      <c r="A700" t="s">
        <v>341</v>
      </c>
      <c r="B700">
        <v>724</v>
      </c>
      <c r="C700">
        <v>2</v>
      </c>
      <c r="D700" t="s">
        <v>1495</v>
      </c>
      <c r="E700">
        <v>219</v>
      </c>
      <c r="F700">
        <v>9.6</v>
      </c>
      <c r="G700">
        <v>2</v>
      </c>
      <c r="H700">
        <v>5.5</v>
      </c>
      <c r="I700">
        <v>11.6</v>
      </c>
      <c r="J700" t="s">
        <v>753</v>
      </c>
      <c r="K700" t="s">
        <v>762</v>
      </c>
      <c r="L700" t="s">
        <v>762</v>
      </c>
      <c r="M700" t="s">
        <v>738</v>
      </c>
      <c r="N700" t="s">
        <v>762</v>
      </c>
      <c r="O700" t="s">
        <v>2352</v>
      </c>
      <c r="P700" t="s">
        <v>753</v>
      </c>
      <c r="Q700">
        <v>0</v>
      </c>
      <c r="R700" t="s">
        <v>753</v>
      </c>
      <c r="S700">
        <v>0</v>
      </c>
      <c r="T700" t="s">
        <v>753</v>
      </c>
      <c r="U700">
        <v>0</v>
      </c>
      <c r="V700" t="s">
        <v>753</v>
      </c>
      <c r="W700" t="s">
        <v>762</v>
      </c>
      <c r="X700">
        <v>0</v>
      </c>
      <c r="Y700" t="s">
        <v>753</v>
      </c>
      <c r="Z700">
        <v>0</v>
      </c>
      <c r="AA700" t="s">
        <v>753</v>
      </c>
      <c r="AB700">
        <v>0</v>
      </c>
      <c r="AC700">
        <v>5.1400000000000001E-2</v>
      </c>
      <c r="AD700">
        <v>44.723700000000001</v>
      </c>
      <c r="AE700">
        <v>5.156666666666667E-2</v>
      </c>
      <c r="AF700">
        <v>3160</v>
      </c>
      <c r="AG700">
        <v>133</v>
      </c>
      <c r="AH700">
        <v>117</v>
      </c>
      <c r="AI700">
        <v>108</v>
      </c>
      <c r="AJ700" t="s">
        <v>1528</v>
      </c>
      <c r="AK700">
        <v>4800001</v>
      </c>
      <c r="AL700">
        <v>48000036</v>
      </c>
      <c r="AM700">
        <v>48000001</v>
      </c>
      <c r="AN700">
        <v>706078</v>
      </c>
      <c r="AO700">
        <v>6209294</v>
      </c>
      <c r="AP700">
        <v>706078</v>
      </c>
      <c r="AQ700">
        <v>6209294</v>
      </c>
      <c r="AR700" t="s">
        <v>758</v>
      </c>
      <c r="AS700" t="s">
        <v>753</v>
      </c>
      <c r="AT700">
        <v>0.68289999999999995</v>
      </c>
      <c r="AU700" t="s">
        <v>753</v>
      </c>
      <c r="AV700">
        <v>3.2399999999999998E-2</v>
      </c>
      <c r="AW700" t="s">
        <v>753</v>
      </c>
      <c r="AX700">
        <v>99.039500000000004</v>
      </c>
      <c r="AY700" t="s">
        <v>753</v>
      </c>
      <c r="AZ700">
        <v>0</v>
      </c>
      <c r="BA700" t="s">
        <v>753</v>
      </c>
      <c r="BB700" t="s">
        <v>753</v>
      </c>
      <c r="BC700" t="s">
        <v>753</v>
      </c>
      <c r="BD700" t="s">
        <v>753</v>
      </c>
    </row>
    <row r="701" spans="1:56" x14ac:dyDescent="0.25">
      <c r="A701" t="s">
        <v>660</v>
      </c>
      <c r="B701">
        <v>783</v>
      </c>
      <c r="C701">
        <v>2</v>
      </c>
      <c r="D701" t="s">
        <v>1488</v>
      </c>
      <c r="E701">
        <v>173</v>
      </c>
      <c r="F701">
        <v>2.4</v>
      </c>
      <c r="G701">
        <v>9</v>
      </c>
      <c r="H701">
        <v>2.4</v>
      </c>
      <c r="I701">
        <v>4.3</v>
      </c>
      <c r="J701" t="s">
        <v>753</v>
      </c>
      <c r="K701" t="s">
        <v>1477</v>
      </c>
      <c r="L701" t="s">
        <v>1477</v>
      </c>
      <c r="M701">
        <v>0</v>
      </c>
      <c r="N701">
        <v>0</v>
      </c>
      <c r="O701" t="s">
        <v>2352</v>
      </c>
      <c r="P701" t="s">
        <v>753</v>
      </c>
      <c r="Q701">
        <v>0</v>
      </c>
      <c r="R701" t="s">
        <v>753</v>
      </c>
      <c r="S701">
        <v>0</v>
      </c>
      <c r="T701" t="s">
        <v>753</v>
      </c>
      <c r="U701">
        <v>0</v>
      </c>
      <c r="V701" t="s">
        <v>753</v>
      </c>
      <c r="W701">
        <v>0</v>
      </c>
      <c r="X701">
        <v>0</v>
      </c>
      <c r="Y701" t="s">
        <v>753</v>
      </c>
      <c r="Z701">
        <v>0</v>
      </c>
      <c r="AA701" t="s">
        <v>753</v>
      </c>
      <c r="AB701">
        <v>0</v>
      </c>
      <c r="AC701">
        <v>2</v>
      </c>
      <c r="AD701">
        <v>40</v>
      </c>
      <c r="AE701" t="s">
        <v>1477</v>
      </c>
      <c r="AF701">
        <v>3160</v>
      </c>
      <c r="AG701">
        <v>139</v>
      </c>
      <c r="AH701">
        <v>123</v>
      </c>
      <c r="AI701">
        <v>0</v>
      </c>
      <c r="AJ701" t="s">
        <v>1571</v>
      </c>
      <c r="AK701">
        <v>5000059</v>
      </c>
      <c r="AL701">
        <v>50000447</v>
      </c>
      <c r="AM701">
        <v>50000140</v>
      </c>
      <c r="AN701">
        <v>715003</v>
      </c>
      <c r="AO701">
        <v>6186832</v>
      </c>
      <c r="AP701">
        <v>715003</v>
      </c>
      <c r="AQ701">
        <v>6186832</v>
      </c>
      <c r="AR701" t="s">
        <v>758</v>
      </c>
      <c r="AS701">
        <v>0</v>
      </c>
      <c r="AT701" t="s">
        <v>1477</v>
      </c>
      <c r="AU701">
        <v>0</v>
      </c>
      <c r="AV701">
        <v>0</v>
      </c>
      <c r="AW701">
        <v>0</v>
      </c>
      <c r="AX701" t="s">
        <v>1477</v>
      </c>
      <c r="AY701">
        <v>0</v>
      </c>
      <c r="AZ701">
        <v>0</v>
      </c>
      <c r="BA701" t="s">
        <v>753</v>
      </c>
      <c r="BB701" t="s">
        <v>753</v>
      </c>
      <c r="BC701" t="s">
        <v>753</v>
      </c>
      <c r="BD701" t="s">
        <v>753</v>
      </c>
    </row>
    <row r="702" spans="1:56" x14ac:dyDescent="0.25">
      <c r="A702" t="s">
        <v>2104</v>
      </c>
      <c r="B702">
        <v>11404</v>
      </c>
      <c r="C702">
        <v>1</v>
      </c>
      <c r="D702" t="s">
        <v>961</v>
      </c>
      <c r="E702">
        <v>430</v>
      </c>
      <c r="F702">
        <v>19</v>
      </c>
      <c r="G702">
        <v>17</v>
      </c>
      <c r="H702" t="s">
        <v>1477</v>
      </c>
      <c r="I702" t="s">
        <v>1477</v>
      </c>
      <c r="J702" t="s">
        <v>753</v>
      </c>
      <c r="K702" t="s">
        <v>1477</v>
      </c>
      <c r="L702" t="s">
        <v>1477</v>
      </c>
      <c r="M702">
        <v>0</v>
      </c>
      <c r="N702">
        <v>0</v>
      </c>
      <c r="O702" t="s">
        <v>2352</v>
      </c>
      <c r="P702" t="s">
        <v>753</v>
      </c>
      <c r="Q702">
        <v>0</v>
      </c>
      <c r="R702" t="s">
        <v>753</v>
      </c>
      <c r="S702">
        <v>0</v>
      </c>
      <c r="T702" t="s">
        <v>753</v>
      </c>
      <c r="U702">
        <v>0</v>
      </c>
      <c r="V702" t="s">
        <v>753</v>
      </c>
      <c r="W702">
        <v>0</v>
      </c>
      <c r="X702">
        <v>0</v>
      </c>
      <c r="Y702" t="s">
        <v>753</v>
      </c>
      <c r="Z702">
        <v>0</v>
      </c>
      <c r="AA702" t="s">
        <v>753</v>
      </c>
      <c r="AB702">
        <v>0</v>
      </c>
      <c r="AC702" t="s">
        <v>1477</v>
      </c>
      <c r="AD702" t="s">
        <v>1477</v>
      </c>
      <c r="AE702" t="s">
        <v>1477</v>
      </c>
      <c r="AF702">
        <v>0</v>
      </c>
      <c r="AG702">
        <v>0</v>
      </c>
      <c r="AH702">
        <v>0</v>
      </c>
      <c r="AI702">
        <v>0</v>
      </c>
      <c r="AJ702" t="s">
        <v>2105</v>
      </c>
      <c r="AK702" t="s">
        <v>1138</v>
      </c>
      <c r="AL702">
        <v>70000044</v>
      </c>
      <c r="AM702">
        <v>45000038</v>
      </c>
      <c r="AN702">
        <v>99</v>
      </c>
      <c r="AO702">
        <v>99</v>
      </c>
      <c r="AP702">
        <v>99</v>
      </c>
      <c r="AQ702">
        <v>99</v>
      </c>
      <c r="AR702" t="s">
        <v>1744</v>
      </c>
      <c r="AS702">
        <v>0</v>
      </c>
      <c r="AT702" t="s">
        <v>1477</v>
      </c>
      <c r="AU702">
        <v>0</v>
      </c>
      <c r="AV702" t="s">
        <v>1477</v>
      </c>
      <c r="AW702">
        <v>0</v>
      </c>
      <c r="AX702" t="s">
        <v>1477</v>
      </c>
      <c r="AY702">
        <v>0</v>
      </c>
      <c r="AZ702">
        <v>0</v>
      </c>
      <c r="BA702" t="s">
        <v>753</v>
      </c>
      <c r="BB702" t="s">
        <v>753</v>
      </c>
      <c r="BC702" t="s">
        <v>753</v>
      </c>
      <c r="BD702" t="s">
        <v>753</v>
      </c>
    </row>
    <row r="703" spans="1:56" x14ac:dyDescent="0.25">
      <c r="A703" t="s">
        <v>688</v>
      </c>
      <c r="B703">
        <v>7052</v>
      </c>
      <c r="C703">
        <v>4</v>
      </c>
      <c r="D703" t="s">
        <v>1692</v>
      </c>
      <c r="E703">
        <v>580</v>
      </c>
      <c r="F703">
        <v>2.4</v>
      </c>
      <c r="G703">
        <v>9</v>
      </c>
      <c r="H703">
        <v>0.48</v>
      </c>
      <c r="I703">
        <v>1.5</v>
      </c>
      <c r="J703" t="s">
        <v>753</v>
      </c>
      <c r="K703" t="s">
        <v>753</v>
      </c>
      <c r="L703" t="s">
        <v>753</v>
      </c>
      <c r="M703" t="s">
        <v>754</v>
      </c>
      <c r="N703" t="s">
        <v>753</v>
      </c>
      <c r="O703" t="s">
        <v>2352</v>
      </c>
      <c r="P703" t="s">
        <v>753</v>
      </c>
      <c r="Q703" t="s">
        <v>753</v>
      </c>
      <c r="R703" t="s">
        <v>753</v>
      </c>
      <c r="S703" t="s">
        <v>753</v>
      </c>
      <c r="T703" t="s">
        <v>753</v>
      </c>
      <c r="U703">
        <v>0</v>
      </c>
      <c r="V703" t="s">
        <v>753</v>
      </c>
      <c r="W703" t="s">
        <v>753</v>
      </c>
      <c r="X703">
        <v>0</v>
      </c>
      <c r="Y703" t="s">
        <v>753</v>
      </c>
      <c r="Z703">
        <v>0</v>
      </c>
      <c r="AA703" t="s">
        <v>753</v>
      </c>
      <c r="AB703">
        <v>0</v>
      </c>
      <c r="AC703">
        <v>2.3279999999999998</v>
      </c>
      <c r="AD703">
        <v>50.322400000000002</v>
      </c>
      <c r="AE703" t="s">
        <v>1477</v>
      </c>
      <c r="AF703">
        <v>3150</v>
      </c>
      <c r="AG703">
        <v>89</v>
      </c>
      <c r="AH703">
        <v>90</v>
      </c>
      <c r="AI703">
        <v>63</v>
      </c>
      <c r="AJ703" t="s">
        <v>2046</v>
      </c>
      <c r="AK703">
        <v>4200137</v>
      </c>
      <c r="AL703">
        <v>42001040</v>
      </c>
      <c r="AM703">
        <v>42000195</v>
      </c>
      <c r="AN703">
        <v>509716</v>
      </c>
      <c r="AO703">
        <v>6084177</v>
      </c>
      <c r="AP703">
        <v>509716</v>
      </c>
      <c r="AQ703">
        <v>6084177</v>
      </c>
      <c r="AR703" t="s">
        <v>758</v>
      </c>
      <c r="AS703">
        <v>0</v>
      </c>
      <c r="AT703">
        <v>1.4454</v>
      </c>
      <c r="AU703" t="s">
        <v>763</v>
      </c>
      <c r="AV703">
        <v>5.33E-2</v>
      </c>
      <c r="AW703" t="s">
        <v>755</v>
      </c>
      <c r="AX703">
        <v>85.798699999999997</v>
      </c>
      <c r="AY703" t="s">
        <v>753</v>
      </c>
      <c r="AZ703">
        <v>0</v>
      </c>
      <c r="BA703" t="s">
        <v>753</v>
      </c>
      <c r="BB703" t="s">
        <v>753</v>
      </c>
      <c r="BC703" t="s">
        <v>753</v>
      </c>
      <c r="BD703" t="s">
        <v>753</v>
      </c>
    </row>
    <row r="704" spans="1:56" x14ac:dyDescent="0.25">
      <c r="A704" t="s">
        <v>342</v>
      </c>
      <c r="B704">
        <v>725</v>
      </c>
      <c r="C704">
        <v>2</v>
      </c>
      <c r="D704" t="s">
        <v>1495</v>
      </c>
      <c r="E704">
        <v>350</v>
      </c>
      <c r="F704">
        <v>66.599999999999994</v>
      </c>
      <c r="G704">
        <v>9</v>
      </c>
      <c r="H704">
        <v>2.77</v>
      </c>
      <c r="I704">
        <v>5.3</v>
      </c>
      <c r="J704" t="s">
        <v>753</v>
      </c>
      <c r="K704" t="s">
        <v>787</v>
      </c>
      <c r="L704" t="s">
        <v>787</v>
      </c>
      <c r="M704" t="s">
        <v>738</v>
      </c>
      <c r="N704" t="s">
        <v>787</v>
      </c>
      <c r="O704" t="s">
        <v>2352</v>
      </c>
      <c r="P704" t="s">
        <v>753</v>
      </c>
      <c r="Q704" t="s">
        <v>787</v>
      </c>
      <c r="R704" t="s">
        <v>753</v>
      </c>
      <c r="S704" t="s">
        <v>787</v>
      </c>
      <c r="T704" t="s">
        <v>753</v>
      </c>
      <c r="U704">
        <v>0</v>
      </c>
      <c r="V704" t="s">
        <v>753</v>
      </c>
      <c r="W704" t="s">
        <v>787</v>
      </c>
      <c r="X704">
        <v>0</v>
      </c>
      <c r="Y704" t="s">
        <v>753</v>
      </c>
      <c r="Z704">
        <v>0</v>
      </c>
      <c r="AA704" t="s">
        <v>753</v>
      </c>
      <c r="AB704">
        <v>0</v>
      </c>
      <c r="AC704">
        <v>2.8273000000000001</v>
      </c>
      <c r="AD704">
        <v>34.858600000000003</v>
      </c>
      <c r="AE704" t="s">
        <v>1477</v>
      </c>
      <c r="AF704">
        <v>3150</v>
      </c>
      <c r="AG704">
        <v>136</v>
      </c>
      <c r="AH704">
        <v>120</v>
      </c>
      <c r="AI704">
        <v>105</v>
      </c>
      <c r="AJ704" t="s">
        <v>1529</v>
      </c>
      <c r="AK704">
        <v>5200006</v>
      </c>
      <c r="AL704">
        <v>52000364</v>
      </c>
      <c r="AM704">
        <v>52000006</v>
      </c>
      <c r="AN704">
        <v>689552</v>
      </c>
      <c r="AO704">
        <v>6172212</v>
      </c>
      <c r="AP704">
        <v>689552</v>
      </c>
      <c r="AQ704">
        <v>6172212</v>
      </c>
      <c r="AR704" t="s">
        <v>758</v>
      </c>
      <c r="AS704" t="s">
        <v>762</v>
      </c>
      <c r="AT704">
        <v>2.8502999999999998</v>
      </c>
      <c r="AU704" t="s">
        <v>763</v>
      </c>
      <c r="AV704">
        <v>0.2243</v>
      </c>
      <c r="AW704" t="s">
        <v>763</v>
      </c>
      <c r="AX704">
        <v>97.953999999999994</v>
      </c>
      <c r="AY704" t="s">
        <v>753</v>
      </c>
      <c r="AZ704" t="s">
        <v>790</v>
      </c>
      <c r="BA704" t="s">
        <v>753</v>
      </c>
      <c r="BB704" t="s">
        <v>753</v>
      </c>
      <c r="BC704" t="s">
        <v>753</v>
      </c>
      <c r="BD704" t="s">
        <v>753</v>
      </c>
    </row>
    <row r="705" spans="1:56" x14ac:dyDescent="0.25">
      <c r="A705" t="s">
        <v>377</v>
      </c>
      <c r="B705">
        <v>785</v>
      </c>
      <c r="C705">
        <v>2</v>
      </c>
      <c r="D705" t="s">
        <v>1488</v>
      </c>
      <c r="E705">
        <v>230</v>
      </c>
      <c r="F705">
        <v>5.3</v>
      </c>
      <c r="G705">
        <v>13</v>
      </c>
      <c r="H705">
        <v>0.84</v>
      </c>
      <c r="I705">
        <v>1.8</v>
      </c>
      <c r="J705" t="s">
        <v>753</v>
      </c>
      <c r="K705" t="s">
        <v>787</v>
      </c>
      <c r="L705" t="s">
        <v>787</v>
      </c>
      <c r="M705" t="s">
        <v>738</v>
      </c>
      <c r="N705" t="s">
        <v>787</v>
      </c>
      <c r="O705" t="s">
        <v>2352</v>
      </c>
      <c r="P705" t="s">
        <v>753</v>
      </c>
      <c r="Q705" t="s">
        <v>762</v>
      </c>
      <c r="R705" t="s">
        <v>753</v>
      </c>
      <c r="S705" t="s">
        <v>762</v>
      </c>
      <c r="T705" t="s">
        <v>753</v>
      </c>
      <c r="U705">
        <v>0</v>
      </c>
      <c r="V705" t="s">
        <v>753</v>
      </c>
      <c r="W705" t="s">
        <v>787</v>
      </c>
      <c r="X705">
        <v>0</v>
      </c>
      <c r="Y705" t="s">
        <v>753</v>
      </c>
      <c r="Z705">
        <v>0</v>
      </c>
      <c r="AA705" t="s">
        <v>753</v>
      </c>
      <c r="AB705">
        <v>0</v>
      </c>
      <c r="AC705">
        <v>0.9274</v>
      </c>
      <c r="AD705">
        <v>129.125</v>
      </c>
      <c r="AE705" t="s">
        <v>1477</v>
      </c>
      <c r="AF705">
        <v>3160</v>
      </c>
      <c r="AG705">
        <v>258</v>
      </c>
      <c r="AH705">
        <v>267</v>
      </c>
      <c r="AI705">
        <v>0</v>
      </c>
      <c r="AJ705" t="s">
        <v>1572</v>
      </c>
      <c r="AK705">
        <v>5000120</v>
      </c>
      <c r="AL705">
        <v>50000417</v>
      </c>
      <c r="AM705">
        <v>50000416</v>
      </c>
      <c r="AN705">
        <v>717114</v>
      </c>
      <c r="AO705">
        <v>6193386</v>
      </c>
      <c r="AP705">
        <v>717114</v>
      </c>
      <c r="AQ705">
        <v>6193386</v>
      </c>
      <c r="AR705" t="s">
        <v>758</v>
      </c>
      <c r="AS705" t="s">
        <v>755</v>
      </c>
      <c r="AT705">
        <v>1.7783</v>
      </c>
      <c r="AU705" t="s">
        <v>763</v>
      </c>
      <c r="AV705">
        <v>9.9000000000000005E-2</v>
      </c>
      <c r="AW705" t="s">
        <v>755</v>
      </c>
      <c r="AX705">
        <v>83.217699999999994</v>
      </c>
      <c r="AY705" t="s">
        <v>753</v>
      </c>
      <c r="AZ705">
        <v>0</v>
      </c>
      <c r="BA705" t="s">
        <v>753</v>
      </c>
      <c r="BB705" t="s">
        <v>753</v>
      </c>
      <c r="BC705" t="s">
        <v>753</v>
      </c>
      <c r="BD705" t="s">
        <v>753</v>
      </c>
    </row>
    <row r="706" spans="1:56" x14ac:dyDescent="0.25">
      <c r="A706" t="s">
        <v>468</v>
      </c>
      <c r="B706">
        <v>985</v>
      </c>
      <c r="C706">
        <v>4</v>
      </c>
      <c r="D706" t="s">
        <v>1692</v>
      </c>
      <c r="E706">
        <v>580</v>
      </c>
      <c r="F706">
        <v>61.3</v>
      </c>
      <c r="G706">
        <v>9</v>
      </c>
      <c r="H706">
        <v>2.73</v>
      </c>
      <c r="I706">
        <v>7.5</v>
      </c>
      <c r="J706" t="s">
        <v>753</v>
      </c>
      <c r="K706" t="s">
        <v>760</v>
      </c>
      <c r="L706" t="s">
        <v>760</v>
      </c>
      <c r="M706" t="s">
        <v>738</v>
      </c>
      <c r="N706" t="s">
        <v>787</v>
      </c>
      <c r="O706" t="s">
        <v>762</v>
      </c>
      <c r="P706" t="s">
        <v>753</v>
      </c>
      <c r="Q706" t="s">
        <v>760</v>
      </c>
      <c r="R706" t="s">
        <v>753</v>
      </c>
      <c r="S706" t="s">
        <v>762</v>
      </c>
      <c r="T706" t="s">
        <v>753</v>
      </c>
      <c r="U706" t="s">
        <v>762</v>
      </c>
      <c r="V706" t="s">
        <v>753</v>
      </c>
      <c r="W706" t="s">
        <v>762</v>
      </c>
      <c r="X706" t="s">
        <v>760</v>
      </c>
      <c r="Y706" t="s">
        <v>753</v>
      </c>
      <c r="Z706" t="s">
        <v>760</v>
      </c>
      <c r="AA706" t="s">
        <v>753</v>
      </c>
      <c r="AB706" t="s">
        <v>764</v>
      </c>
      <c r="AC706">
        <v>2.3317999999999999</v>
      </c>
      <c r="AD706">
        <v>45.939399999999992</v>
      </c>
      <c r="AE706" t="s">
        <v>1477</v>
      </c>
      <c r="AF706">
        <v>3150</v>
      </c>
      <c r="AG706">
        <v>0</v>
      </c>
      <c r="AH706">
        <v>0</v>
      </c>
      <c r="AI706">
        <v>0</v>
      </c>
      <c r="AJ706" t="s">
        <v>1723</v>
      </c>
      <c r="AK706">
        <v>4200003</v>
      </c>
      <c r="AL706">
        <v>42000049</v>
      </c>
      <c r="AM706">
        <v>42000010</v>
      </c>
      <c r="AN706">
        <v>528587</v>
      </c>
      <c r="AO706">
        <v>6087722</v>
      </c>
      <c r="AP706">
        <v>528640</v>
      </c>
      <c r="AQ706">
        <v>6088092</v>
      </c>
      <c r="AR706" t="s">
        <v>758</v>
      </c>
      <c r="AS706" t="s">
        <v>762</v>
      </c>
      <c r="AT706">
        <v>2.2124333333333333</v>
      </c>
      <c r="AU706" t="s">
        <v>763</v>
      </c>
      <c r="AV706">
        <v>0.21890000000000001</v>
      </c>
      <c r="AW706" t="s">
        <v>763</v>
      </c>
      <c r="AX706">
        <v>104.950525</v>
      </c>
      <c r="AY706" t="s">
        <v>753</v>
      </c>
      <c r="AZ706" t="s">
        <v>764</v>
      </c>
      <c r="BA706" t="s">
        <v>753</v>
      </c>
      <c r="BB706" t="s">
        <v>753</v>
      </c>
      <c r="BC706" t="s">
        <v>753</v>
      </c>
      <c r="BD706" t="s">
        <v>753</v>
      </c>
    </row>
    <row r="707" spans="1:56" x14ac:dyDescent="0.25">
      <c r="A707" t="s">
        <v>1142</v>
      </c>
      <c r="B707">
        <v>372</v>
      </c>
      <c r="C707">
        <v>1</v>
      </c>
      <c r="D707" t="s">
        <v>998</v>
      </c>
      <c r="E707">
        <v>840</v>
      </c>
      <c r="F707">
        <v>32.6</v>
      </c>
      <c r="G707">
        <v>5</v>
      </c>
      <c r="H707">
        <v>2.77</v>
      </c>
      <c r="I707">
        <v>8.01</v>
      </c>
      <c r="J707" t="s">
        <v>753</v>
      </c>
      <c r="K707" t="s">
        <v>760</v>
      </c>
      <c r="L707" t="s">
        <v>760</v>
      </c>
      <c r="M707" t="s">
        <v>738</v>
      </c>
      <c r="N707" t="s">
        <v>760</v>
      </c>
      <c r="O707" t="s">
        <v>2352</v>
      </c>
      <c r="P707" t="s">
        <v>753</v>
      </c>
      <c r="Q707" t="s">
        <v>762</v>
      </c>
      <c r="R707" t="s">
        <v>753</v>
      </c>
      <c r="S707" t="s">
        <v>762</v>
      </c>
      <c r="T707" t="s">
        <v>753</v>
      </c>
      <c r="U707">
        <v>0</v>
      </c>
      <c r="V707" t="s">
        <v>753</v>
      </c>
      <c r="W707" t="s">
        <v>760</v>
      </c>
      <c r="X707">
        <v>0</v>
      </c>
      <c r="Y707" t="s">
        <v>753</v>
      </c>
      <c r="Z707">
        <v>0</v>
      </c>
      <c r="AA707" t="s">
        <v>753</v>
      </c>
      <c r="AB707">
        <v>0</v>
      </c>
      <c r="AC707">
        <v>6.1999999999999998E-3</v>
      </c>
      <c r="AD707">
        <v>246.26644999999999</v>
      </c>
      <c r="AE707">
        <v>0</v>
      </c>
      <c r="AF707">
        <v>3160</v>
      </c>
      <c r="AG707">
        <v>18</v>
      </c>
      <c r="AH707">
        <v>20</v>
      </c>
      <c r="AI707">
        <v>4</v>
      </c>
      <c r="AJ707" t="s">
        <v>1143</v>
      </c>
      <c r="AK707">
        <v>1400007</v>
      </c>
      <c r="AL707">
        <v>14000048</v>
      </c>
      <c r="AM707">
        <v>14000015</v>
      </c>
      <c r="AN707">
        <v>553034</v>
      </c>
      <c r="AO707">
        <v>6295933</v>
      </c>
      <c r="AP707">
        <v>553024</v>
      </c>
      <c r="AQ707">
        <v>6296055</v>
      </c>
      <c r="AR707" t="s">
        <v>758</v>
      </c>
      <c r="AS707" t="s">
        <v>762</v>
      </c>
      <c r="AT707">
        <v>0.90900000000000003</v>
      </c>
      <c r="AU707" t="s">
        <v>763</v>
      </c>
      <c r="AV707">
        <v>5.6599999999999998E-2</v>
      </c>
      <c r="AW707" t="s">
        <v>763</v>
      </c>
      <c r="AX707">
        <v>95.207250000000002</v>
      </c>
      <c r="AY707" t="s">
        <v>753</v>
      </c>
      <c r="AZ707">
        <v>0</v>
      </c>
      <c r="BA707" t="s">
        <v>753</v>
      </c>
      <c r="BB707" t="s">
        <v>753</v>
      </c>
      <c r="BC707" t="s">
        <v>753</v>
      </c>
      <c r="BD707" t="s">
        <v>753</v>
      </c>
    </row>
    <row r="708" spans="1:56" x14ac:dyDescent="0.25">
      <c r="A708" t="s">
        <v>77</v>
      </c>
      <c r="B708">
        <v>201</v>
      </c>
      <c r="C708">
        <v>1</v>
      </c>
      <c r="D708" t="s">
        <v>765</v>
      </c>
      <c r="E708">
        <v>430</v>
      </c>
      <c r="F708">
        <v>6.4</v>
      </c>
      <c r="G708">
        <v>13</v>
      </c>
      <c r="H708">
        <v>0.48</v>
      </c>
      <c r="I708">
        <v>0.85</v>
      </c>
      <c r="J708" t="s">
        <v>753</v>
      </c>
      <c r="K708" t="s">
        <v>760</v>
      </c>
      <c r="L708" t="s">
        <v>760</v>
      </c>
      <c r="M708" t="s">
        <v>738</v>
      </c>
      <c r="N708" t="s">
        <v>753</v>
      </c>
      <c r="O708" t="s">
        <v>2352</v>
      </c>
      <c r="P708" t="s">
        <v>753</v>
      </c>
      <c r="Q708" t="s">
        <v>760</v>
      </c>
      <c r="R708" t="s">
        <v>753</v>
      </c>
      <c r="S708" t="s">
        <v>760</v>
      </c>
      <c r="T708" t="s">
        <v>753</v>
      </c>
      <c r="U708" t="s">
        <v>755</v>
      </c>
      <c r="V708" t="s">
        <v>753</v>
      </c>
      <c r="W708" t="s">
        <v>755</v>
      </c>
      <c r="X708">
        <v>0</v>
      </c>
      <c r="Y708" t="s">
        <v>753</v>
      </c>
      <c r="Z708" t="s">
        <v>762</v>
      </c>
      <c r="AA708" t="s">
        <v>753</v>
      </c>
      <c r="AB708">
        <v>0</v>
      </c>
      <c r="AC708">
        <v>3.1916000000000002</v>
      </c>
      <c r="AD708">
        <v>68.0107</v>
      </c>
      <c r="AE708" t="s">
        <v>1477</v>
      </c>
      <c r="AF708">
        <v>3150</v>
      </c>
      <c r="AG708">
        <v>122</v>
      </c>
      <c r="AH708">
        <v>106</v>
      </c>
      <c r="AI708">
        <v>0</v>
      </c>
      <c r="AJ708" t="s">
        <v>959</v>
      </c>
      <c r="AK708">
        <v>4700017</v>
      </c>
      <c r="AL708">
        <v>47000179</v>
      </c>
      <c r="AM708">
        <v>47000023</v>
      </c>
      <c r="AN708">
        <v>582710</v>
      </c>
      <c r="AO708">
        <v>6108840</v>
      </c>
      <c r="AP708">
        <v>582735</v>
      </c>
      <c r="AQ708">
        <v>6108856</v>
      </c>
      <c r="AR708" t="s">
        <v>758</v>
      </c>
      <c r="AS708">
        <v>0</v>
      </c>
      <c r="AT708">
        <v>1.9638</v>
      </c>
      <c r="AU708" t="s">
        <v>763</v>
      </c>
      <c r="AV708">
        <v>5.9950000000000003E-2</v>
      </c>
      <c r="AW708" t="s">
        <v>755</v>
      </c>
      <c r="AX708">
        <v>100.3562</v>
      </c>
      <c r="AY708" t="s">
        <v>753</v>
      </c>
      <c r="AZ708" t="s">
        <v>790</v>
      </c>
      <c r="BA708" t="s">
        <v>753</v>
      </c>
      <c r="BB708" t="s">
        <v>753</v>
      </c>
      <c r="BC708" t="s">
        <v>753</v>
      </c>
      <c r="BD708" t="s">
        <v>753</v>
      </c>
    </row>
    <row r="709" spans="1:56" x14ac:dyDescent="0.25">
      <c r="A709" t="s">
        <v>1812</v>
      </c>
      <c r="B709">
        <v>1219</v>
      </c>
      <c r="C709">
        <v>1</v>
      </c>
      <c r="D709" t="s">
        <v>998</v>
      </c>
      <c r="E709">
        <v>787</v>
      </c>
      <c r="F709">
        <v>10.7</v>
      </c>
      <c r="G709">
        <v>17</v>
      </c>
      <c r="H709" t="s">
        <v>1477</v>
      </c>
      <c r="I709" t="s">
        <v>1477</v>
      </c>
      <c r="J709" t="s">
        <v>753</v>
      </c>
      <c r="K709" t="s">
        <v>1477</v>
      </c>
      <c r="L709" t="s">
        <v>1477</v>
      </c>
      <c r="M709">
        <v>0</v>
      </c>
      <c r="N709">
        <v>0</v>
      </c>
      <c r="O709" t="s">
        <v>2352</v>
      </c>
      <c r="P709" t="s">
        <v>753</v>
      </c>
      <c r="Q709">
        <v>0</v>
      </c>
      <c r="R709" t="s">
        <v>753</v>
      </c>
      <c r="S709">
        <v>0</v>
      </c>
      <c r="T709" t="s">
        <v>753</v>
      </c>
      <c r="U709">
        <v>0</v>
      </c>
      <c r="V709" t="s">
        <v>753</v>
      </c>
      <c r="W709">
        <v>0</v>
      </c>
      <c r="X709">
        <v>0</v>
      </c>
      <c r="Y709" t="s">
        <v>753</v>
      </c>
      <c r="Z709">
        <v>0</v>
      </c>
      <c r="AA709" t="s">
        <v>753</v>
      </c>
      <c r="AB709">
        <v>0</v>
      </c>
      <c r="AC709" t="s">
        <v>1477</v>
      </c>
      <c r="AD709" t="s">
        <v>1477</v>
      </c>
      <c r="AE709" t="s">
        <v>1477</v>
      </c>
      <c r="AF709">
        <v>0</v>
      </c>
      <c r="AG709">
        <v>16</v>
      </c>
      <c r="AH709">
        <v>16</v>
      </c>
      <c r="AI709">
        <v>20</v>
      </c>
      <c r="AJ709" t="s">
        <v>1813</v>
      </c>
      <c r="AK709" t="s">
        <v>1138</v>
      </c>
      <c r="AL709">
        <v>9001161</v>
      </c>
      <c r="AM709">
        <v>9001160</v>
      </c>
      <c r="AN709">
        <v>99</v>
      </c>
      <c r="AO709">
        <v>99</v>
      </c>
      <c r="AP709">
        <v>99</v>
      </c>
      <c r="AQ709">
        <v>99</v>
      </c>
      <c r="AR709" t="s">
        <v>1744</v>
      </c>
      <c r="AS709">
        <v>0</v>
      </c>
      <c r="AT709" t="s">
        <v>1477</v>
      </c>
      <c r="AU709">
        <v>0</v>
      </c>
      <c r="AV709" t="s">
        <v>1477</v>
      </c>
      <c r="AW709">
        <v>0</v>
      </c>
      <c r="AX709" t="s">
        <v>1477</v>
      </c>
      <c r="AY709">
        <v>0</v>
      </c>
      <c r="AZ709">
        <v>0</v>
      </c>
      <c r="BA709" t="s">
        <v>753</v>
      </c>
      <c r="BB709" t="s">
        <v>753</v>
      </c>
      <c r="BC709" t="s">
        <v>753</v>
      </c>
      <c r="BD709" t="s">
        <v>753</v>
      </c>
    </row>
    <row r="710" spans="1:56" x14ac:dyDescent="0.25">
      <c r="A710" t="s">
        <v>270</v>
      </c>
      <c r="B710">
        <v>588</v>
      </c>
      <c r="C710">
        <v>1</v>
      </c>
      <c r="D710" t="s">
        <v>1377</v>
      </c>
      <c r="E710">
        <v>751</v>
      </c>
      <c r="F710">
        <v>8.6</v>
      </c>
      <c r="G710">
        <v>9</v>
      </c>
      <c r="H710">
        <v>1.86</v>
      </c>
      <c r="I710">
        <v>3.5</v>
      </c>
      <c r="J710" t="s">
        <v>753</v>
      </c>
      <c r="K710" t="s">
        <v>787</v>
      </c>
      <c r="L710" t="s">
        <v>787</v>
      </c>
      <c r="M710" t="s">
        <v>738</v>
      </c>
      <c r="N710" t="s">
        <v>762</v>
      </c>
      <c r="O710" t="s">
        <v>2352</v>
      </c>
      <c r="P710" t="s">
        <v>753</v>
      </c>
      <c r="Q710" t="s">
        <v>787</v>
      </c>
      <c r="R710" t="s">
        <v>753</v>
      </c>
      <c r="S710" t="s">
        <v>787</v>
      </c>
      <c r="T710" t="s">
        <v>753</v>
      </c>
      <c r="U710">
        <v>0</v>
      </c>
      <c r="V710" t="s">
        <v>753</v>
      </c>
      <c r="W710" t="s">
        <v>762</v>
      </c>
      <c r="X710">
        <v>0</v>
      </c>
      <c r="Y710" t="s">
        <v>753</v>
      </c>
      <c r="Z710">
        <v>0</v>
      </c>
      <c r="AA710" t="s">
        <v>753</v>
      </c>
      <c r="AB710">
        <v>0</v>
      </c>
      <c r="AC710">
        <v>2.4314</v>
      </c>
      <c r="AD710">
        <v>51.230649999999997</v>
      </c>
      <c r="AE710" t="s">
        <v>1477</v>
      </c>
      <c r="AF710">
        <v>3100</v>
      </c>
      <c r="AG710">
        <v>0</v>
      </c>
      <c r="AH710">
        <v>0</v>
      </c>
      <c r="AI710">
        <v>0</v>
      </c>
      <c r="AJ710" t="s">
        <v>1384</v>
      </c>
      <c r="AK710">
        <v>2600011</v>
      </c>
      <c r="AL710">
        <v>26000228</v>
      </c>
      <c r="AM710">
        <v>26000056</v>
      </c>
      <c r="AN710">
        <v>564924</v>
      </c>
      <c r="AO710">
        <v>6227993</v>
      </c>
      <c r="AP710">
        <v>564924</v>
      </c>
      <c r="AQ710">
        <v>6227993</v>
      </c>
      <c r="AR710" t="s">
        <v>758</v>
      </c>
      <c r="AS710" t="s">
        <v>762</v>
      </c>
      <c r="AT710">
        <v>1.4379</v>
      </c>
      <c r="AU710" t="s">
        <v>763</v>
      </c>
      <c r="AV710">
        <v>9.9899999999999989E-2</v>
      </c>
      <c r="AW710" t="s">
        <v>763</v>
      </c>
      <c r="AX710">
        <v>113.49449999999999</v>
      </c>
      <c r="AY710" t="s">
        <v>753</v>
      </c>
      <c r="AZ710" t="s">
        <v>764</v>
      </c>
      <c r="BA710" t="s">
        <v>753</v>
      </c>
      <c r="BB710" t="s">
        <v>753</v>
      </c>
      <c r="BC710" t="s">
        <v>753</v>
      </c>
      <c r="BD710" t="s">
        <v>753</v>
      </c>
    </row>
    <row r="711" spans="1:56" x14ac:dyDescent="0.25">
      <c r="A711" t="s">
        <v>1326</v>
      </c>
      <c r="B711">
        <v>523</v>
      </c>
      <c r="C711">
        <v>1</v>
      </c>
      <c r="D711" t="s">
        <v>975</v>
      </c>
      <c r="E711">
        <v>740</v>
      </c>
      <c r="F711">
        <v>5</v>
      </c>
      <c r="G711">
        <v>5</v>
      </c>
      <c r="H711">
        <v>0.7</v>
      </c>
      <c r="I711">
        <v>1.6</v>
      </c>
      <c r="J711" t="s">
        <v>753</v>
      </c>
      <c r="K711" t="s">
        <v>762</v>
      </c>
      <c r="L711" t="s">
        <v>762</v>
      </c>
      <c r="M711" t="s">
        <v>738</v>
      </c>
      <c r="N711" t="s">
        <v>762</v>
      </c>
      <c r="O711" t="s">
        <v>2352</v>
      </c>
      <c r="P711" t="s">
        <v>753</v>
      </c>
      <c r="Q711" t="s">
        <v>755</v>
      </c>
      <c r="R711" t="s">
        <v>753</v>
      </c>
      <c r="S711" t="s">
        <v>755</v>
      </c>
      <c r="T711" t="s">
        <v>753</v>
      </c>
      <c r="U711">
        <v>0</v>
      </c>
      <c r="V711" t="s">
        <v>753</v>
      </c>
      <c r="W711" t="s">
        <v>762</v>
      </c>
      <c r="X711">
        <v>0</v>
      </c>
      <c r="Y711" t="s">
        <v>753</v>
      </c>
      <c r="Z711">
        <v>0</v>
      </c>
      <c r="AA711" t="s">
        <v>753</v>
      </c>
      <c r="AB711">
        <v>0</v>
      </c>
      <c r="AC711">
        <v>5.0000000000000001E-3</v>
      </c>
      <c r="AD711">
        <v>475.65789999999998</v>
      </c>
      <c r="AE711" t="s">
        <v>1477</v>
      </c>
      <c r="AF711">
        <v>3160</v>
      </c>
      <c r="AG711">
        <v>0</v>
      </c>
      <c r="AH711">
        <v>0</v>
      </c>
      <c r="AI711">
        <v>0</v>
      </c>
      <c r="AJ711" t="s">
        <v>1327</v>
      </c>
      <c r="AK711">
        <v>2100921</v>
      </c>
      <c r="AL711">
        <v>21006078</v>
      </c>
      <c r="AM711">
        <v>21006077</v>
      </c>
      <c r="AN711">
        <v>527841</v>
      </c>
      <c r="AO711">
        <v>6224192</v>
      </c>
      <c r="AP711">
        <v>527841</v>
      </c>
      <c r="AQ711">
        <v>6224192</v>
      </c>
      <c r="AR711" t="s">
        <v>758</v>
      </c>
      <c r="AS711" t="s">
        <v>753</v>
      </c>
      <c r="AT711">
        <v>1.3543000000000001</v>
      </c>
      <c r="AU711" t="s">
        <v>763</v>
      </c>
      <c r="AV711">
        <v>5.6899999999999999E-2</v>
      </c>
      <c r="AW711" t="s">
        <v>763</v>
      </c>
      <c r="AX711">
        <v>82.193399999999997</v>
      </c>
      <c r="AY711" t="s">
        <v>753</v>
      </c>
      <c r="AZ711">
        <v>0</v>
      </c>
      <c r="BA711" t="s">
        <v>753</v>
      </c>
      <c r="BB711" t="s">
        <v>753</v>
      </c>
      <c r="BC711" t="s">
        <v>753</v>
      </c>
      <c r="BD711" t="s">
        <v>753</v>
      </c>
    </row>
    <row r="712" spans="1:56" x14ac:dyDescent="0.25">
      <c r="A712" t="s">
        <v>343</v>
      </c>
      <c r="B712">
        <v>726</v>
      </c>
      <c r="C712">
        <v>2</v>
      </c>
      <c r="D712" t="s">
        <v>1495</v>
      </c>
      <c r="E712">
        <v>240</v>
      </c>
      <c r="F712">
        <v>7.6</v>
      </c>
      <c r="G712">
        <v>9</v>
      </c>
      <c r="H712">
        <v>0.71</v>
      </c>
      <c r="I712">
        <v>1.44</v>
      </c>
      <c r="J712" t="s">
        <v>753</v>
      </c>
      <c r="K712" t="s">
        <v>760</v>
      </c>
      <c r="L712" t="s">
        <v>760</v>
      </c>
      <c r="M712" t="s">
        <v>738</v>
      </c>
      <c r="N712" t="s">
        <v>760</v>
      </c>
      <c r="O712" t="s">
        <v>2352</v>
      </c>
      <c r="P712" t="s">
        <v>753</v>
      </c>
      <c r="Q712" t="s">
        <v>762</v>
      </c>
      <c r="R712" t="s">
        <v>753</v>
      </c>
      <c r="S712" t="s">
        <v>762</v>
      </c>
      <c r="T712" t="s">
        <v>753</v>
      </c>
      <c r="U712">
        <v>0</v>
      </c>
      <c r="V712" t="s">
        <v>753</v>
      </c>
      <c r="W712" t="s">
        <v>760</v>
      </c>
      <c r="X712">
        <v>0</v>
      </c>
      <c r="Y712" t="s">
        <v>753</v>
      </c>
      <c r="Z712">
        <v>0</v>
      </c>
      <c r="AA712" t="s">
        <v>753</v>
      </c>
      <c r="AB712">
        <v>0</v>
      </c>
      <c r="AC712">
        <v>1.9361999999999999</v>
      </c>
      <c r="AD712">
        <v>32.103999999999999</v>
      </c>
      <c r="AE712">
        <v>0.1452</v>
      </c>
      <c r="AF712">
        <v>0</v>
      </c>
      <c r="AG712">
        <v>0</v>
      </c>
      <c r="AH712">
        <v>0</v>
      </c>
      <c r="AI712">
        <v>0</v>
      </c>
      <c r="AJ712" t="s">
        <v>1530</v>
      </c>
      <c r="AK712">
        <v>5200122</v>
      </c>
      <c r="AL712">
        <v>52000375</v>
      </c>
      <c r="AM712">
        <v>52000229</v>
      </c>
      <c r="AN712">
        <v>708455</v>
      </c>
      <c r="AO712">
        <v>6181961</v>
      </c>
      <c r="AP712">
        <v>708455</v>
      </c>
      <c r="AQ712">
        <v>6181961</v>
      </c>
      <c r="AR712" t="s">
        <v>758</v>
      </c>
      <c r="AS712" t="s">
        <v>762</v>
      </c>
      <c r="AT712">
        <v>2.0447000000000002</v>
      </c>
      <c r="AU712" t="s">
        <v>763</v>
      </c>
      <c r="AV712">
        <v>0.16200000000000001</v>
      </c>
      <c r="AW712" t="s">
        <v>763</v>
      </c>
      <c r="AX712">
        <v>103.1217</v>
      </c>
      <c r="AY712" t="s">
        <v>753</v>
      </c>
      <c r="AZ712">
        <v>0</v>
      </c>
      <c r="BA712" t="s">
        <v>753</v>
      </c>
      <c r="BB712" t="s">
        <v>753</v>
      </c>
      <c r="BC712" t="s">
        <v>753</v>
      </c>
      <c r="BD712" t="s">
        <v>753</v>
      </c>
    </row>
    <row r="713" spans="1:56" x14ac:dyDescent="0.25">
      <c r="A713" t="s">
        <v>435</v>
      </c>
      <c r="B713">
        <v>890</v>
      </c>
      <c r="C713">
        <v>2</v>
      </c>
      <c r="D713" t="s">
        <v>1541</v>
      </c>
      <c r="E713">
        <v>376</v>
      </c>
      <c r="F713">
        <v>5</v>
      </c>
      <c r="G713">
        <v>11</v>
      </c>
      <c r="H713">
        <v>1.73</v>
      </c>
      <c r="I713">
        <v>3.9</v>
      </c>
      <c r="J713" t="s">
        <v>753</v>
      </c>
      <c r="K713" t="s">
        <v>762</v>
      </c>
      <c r="L713" t="s">
        <v>762</v>
      </c>
      <c r="M713" t="s">
        <v>738</v>
      </c>
      <c r="N713" t="s">
        <v>762</v>
      </c>
      <c r="O713" t="s">
        <v>2352</v>
      </c>
      <c r="P713" t="s">
        <v>753</v>
      </c>
      <c r="Q713">
        <v>0</v>
      </c>
      <c r="R713" t="s">
        <v>753</v>
      </c>
      <c r="S713">
        <v>0</v>
      </c>
      <c r="T713" t="s">
        <v>753</v>
      </c>
      <c r="U713">
        <v>0</v>
      </c>
      <c r="V713" t="s">
        <v>753</v>
      </c>
      <c r="W713" t="s">
        <v>762</v>
      </c>
      <c r="X713">
        <v>0</v>
      </c>
      <c r="Y713" t="s">
        <v>753</v>
      </c>
      <c r="Z713">
        <v>0</v>
      </c>
      <c r="AA713" t="s">
        <v>753</v>
      </c>
      <c r="AB713">
        <v>0</v>
      </c>
      <c r="AC713">
        <v>3.5836000000000001</v>
      </c>
      <c r="AD713">
        <v>18.169699999999999</v>
      </c>
      <c r="AE713">
        <v>0.64490000000000003</v>
      </c>
      <c r="AF713">
        <v>1150</v>
      </c>
      <c r="AG713">
        <v>173</v>
      </c>
      <c r="AH713">
        <v>152</v>
      </c>
      <c r="AI713">
        <v>86</v>
      </c>
      <c r="AJ713" t="s">
        <v>1648</v>
      </c>
      <c r="AK713">
        <v>6300001</v>
      </c>
      <c r="AL713">
        <v>63000053</v>
      </c>
      <c r="AM713">
        <v>63000001</v>
      </c>
      <c r="AN713">
        <v>684074</v>
      </c>
      <c r="AO713">
        <v>6070693</v>
      </c>
      <c r="AP713">
        <v>684074</v>
      </c>
      <c r="AQ713">
        <v>6070693</v>
      </c>
      <c r="AR713" t="s">
        <v>758</v>
      </c>
      <c r="AS713" t="s">
        <v>762</v>
      </c>
      <c r="AT713">
        <v>1.3642000000000001</v>
      </c>
      <c r="AU713" t="s">
        <v>763</v>
      </c>
      <c r="AV713">
        <v>0.22800000000000001</v>
      </c>
      <c r="AW713" t="s">
        <v>763</v>
      </c>
      <c r="AX713">
        <v>134.7184</v>
      </c>
      <c r="AY713" t="s">
        <v>753</v>
      </c>
      <c r="AZ713">
        <v>0</v>
      </c>
      <c r="BA713" t="s">
        <v>753</v>
      </c>
      <c r="BB713" t="s">
        <v>753</v>
      </c>
      <c r="BC713" t="s">
        <v>753</v>
      </c>
      <c r="BD713" t="s">
        <v>753</v>
      </c>
    </row>
    <row r="714" spans="1:56" x14ac:dyDescent="0.25">
      <c r="A714" t="s">
        <v>1150</v>
      </c>
      <c r="B714">
        <v>376</v>
      </c>
      <c r="C714">
        <v>1</v>
      </c>
      <c r="D714" t="s">
        <v>998</v>
      </c>
      <c r="E714">
        <v>661</v>
      </c>
      <c r="F714">
        <v>19.399999999999999</v>
      </c>
      <c r="G714">
        <v>15</v>
      </c>
      <c r="H714">
        <v>0.4</v>
      </c>
      <c r="I714">
        <v>1.05</v>
      </c>
      <c r="J714" t="s">
        <v>753</v>
      </c>
      <c r="K714" t="s">
        <v>787</v>
      </c>
      <c r="L714" t="s">
        <v>787</v>
      </c>
      <c r="M714" t="s">
        <v>738</v>
      </c>
      <c r="N714" t="s">
        <v>787</v>
      </c>
      <c r="O714" t="s">
        <v>2352</v>
      </c>
      <c r="P714" t="s">
        <v>753</v>
      </c>
      <c r="Q714">
        <v>0</v>
      </c>
      <c r="R714" t="s">
        <v>753</v>
      </c>
      <c r="S714">
        <v>0</v>
      </c>
      <c r="T714" t="s">
        <v>753</v>
      </c>
      <c r="U714">
        <v>0</v>
      </c>
      <c r="V714" t="s">
        <v>753</v>
      </c>
      <c r="W714" t="s">
        <v>787</v>
      </c>
      <c r="X714">
        <v>0</v>
      </c>
      <c r="Y714" t="s">
        <v>753</v>
      </c>
      <c r="Z714">
        <v>0</v>
      </c>
      <c r="AA714" t="s">
        <v>753</v>
      </c>
      <c r="AB714">
        <v>0</v>
      </c>
      <c r="AC714">
        <v>4.8914999999999997</v>
      </c>
      <c r="AD714">
        <v>69.873499999999993</v>
      </c>
      <c r="AE714">
        <v>10.3269</v>
      </c>
      <c r="AF714">
        <v>1150</v>
      </c>
      <c r="AG714">
        <v>32</v>
      </c>
      <c r="AH714">
        <v>32</v>
      </c>
      <c r="AI714">
        <v>0</v>
      </c>
      <c r="AJ714" t="s">
        <v>1151</v>
      </c>
      <c r="AK714">
        <v>1600179</v>
      </c>
      <c r="AL714">
        <v>16000399</v>
      </c>
      <c r="AM714">
        <v>16000398</v>
      </c>
      <c r="AN714">
        <v>485499</v>
      </c>
      <c r="AO714">
        <v>6267019</v>
      </c>
      <c r="AP714">
        <v>485499</v>
      </c>
      <c r="AQ714">
        <v>6267019</v>
      </c>
      <c r="AR714" t="s">
        <v>758</v>
      </c>
      <c r="AS714" t="s">
        <v>755</v>
      </c>
      <c r="AT714">
        <v>2.2774000000000001</v>
      </c>
      <c r="AU714" t="s">
        <v>753</v>
      </c>
      <c r="AV714">
        <v>0.92569999999999997</v>
      </c>
      <c r="AW714" t="s">
        <v>763</v>
      </c>
      <c r="AX714">
        <v>96.212050000000005</v>
      </c>
      <c r="AY714" t="s">
        <v>753</v>
      </c>
      <c r="AZ714" t="s">
        <v>790</v>
      </c>
      <c r="BA714" t="s">
        <v>753</v>
      </c>
      <c r="BB714" t="s">
        <v>753</v>
      </c>
      <c r="BC714" t="s">
        <v>753</v>
      </c>
      <c r="BD714" t="s">
        <v>753</v>
      </c>
    </row>
    <row r="715" spans="1:56" x14ac:dyDescent="0.25">
      <c r="A715" t="s">
        <v>1818</v>
      </c>
      <c r="B715">
        <v>1222</v>
      </c>
      <c r="C715">
        <v>1</v>
      </c>
      <c r="D715" t="s">
        <v>998</v>
      </c>
      <c r="E715">
        <v>787</v>
      </c>
      <c r="F715">
        <v>5.0999999999999996</v>
      </c>
      <c r="G715">
        <v>15</v>
      </c>
      <c r="H715">
        <v>0.5</v>
      </c>
      <c r="I715">
        <v>2</v>
      </c>
      <c r="J715" t="s">
        <v>753</v>
      </c>
      <c r="K715" t="s">
        <v>760</v>
      </c>
      <c r="L715" t="s">
        <v>760</v>
      </c>
      <c r="M715" t="s">
        <v>738</v>
      </c>
      <c r="N715" t="s">
        <v>760</v>
      </c>
      <c r="O715" t="s">
        <v>2352</v>
      </c>
      <c r="P715" t="s">
        <v>753</v>
      </c>
      <c r="Q715">
        <v>0</v>
      </c>
      <c r="R715" t="s">
        <v>753</v>
      </c>
      <c r="S715">
        <v>0</v>
      </c>
      <c r="T715" t="s">
        <v>753</v>
      </c>
      <c r="U715">
        <v>0</v>
      </c>
      <c r="V715" t="s">
        <v>753</v>
      </c>
      <c r="W715" t="s">
        <v>760</v>
      </c>
      <c r="X715">
        <v>0</v>
      </c>
      <c r="Y715" t="s">
        <v>753</v>
      </c>
      <c r="Z715">
        <v>0</v>
      </c>
      <c r="AA715" t="s">
        <v>753</v>
      </c>
      <c r="AB715">
        <v>0</v>
      </c>
      <c r="AC715">
        <v>3.8887999999999998</v>
      </c>
      <c r="AD715">
        <v>65.026300000000006</v>
      </c>
      <c r="AE715">
        <v>7.9433999999999996</v>
      </c>
      <c r="AF715">
        <v>0</v>
      </c>
      <c r="AG715">
        <v>28</v>
      </c>
      <c r="AH715">
        <v>28</v>
      </c>
      <c r="AI715">
        <v>23</v>
      </c>
      <c r="AJ715" t="s">
        <v>1819</v>
      </c>
      <c r="AK715">
        <v>100145</v>
      </c>
      <c r="AL715">
        <v>1000475</v>
      </c>
      <c r="AM715">
        <v>1000474</v>
      </c>
      <c r="AN715">
        <v>453913</v>
      </c>
      <c r="AO715">
        <v>6287065</v>
      </c>
      <c r="AP715">
        <v>99</v>
      </c>
      <c r="AQ715">
        <v>99</v>
      </c>
      <c r="AR715" t="s">
        <v>1744</v>
      </c>
      <c r="AS715" t="s">
        <v>755</v>
      </c>
      <c r="AT715">
        <v>2.4220000000000002</v>
      </c>
      <c r="AU715" t="s">
        <v>763</v>
      </c>
      <c r="AV715">
        <v>0.21729999999999999</v>
      </c>
      <c r="AW715" t="s">
        <v>763</v>
      </c>
      <c r="AX715">
        <v>93.121700000000004</v>
      </c>
      <c r="AY715" t="s">
        <v>753</v>
      </c>
      <c r="AZ715">
        <v>0</v>
      </c>
      <c r="BA715" t="s">
        <v>753</v>
      </c>
      <c r="BB715" t="s">
        <v>753</v>
      </c>
      <c r="BC715" t="s">
        <v>753</v>
      </c>
      <c r="BD715" t="s">
        <v>753</v>
      </c>
    </row>
    <row r="716" spans="1:56" x14ac:dyDescent="0.25">
      <c r="A716" t="s">
        <v>1144</v>
      </c>
      <c r="B716">
        <v>373</v>
      </c>
      <c r="C716">
        <v>1</v>
      </c>
      <c r="D716" t="s">
        <v>998</v>
      </c>
      <c r="E716">
        <v>661</v>
      </c>
      <c r="F716">
        <v>14.3</v>
      </c>
      <c r="G716">
        <v>15</v>
      </c>
      <c r="H716">
        <v>0.23</v>
      </c>
      <c r="I716">
        <v>0.46</v>
      </c>
      <c r="J716" t="s">
        <v>753</v>
      </c>
      <c r="K716" t="s">
        <v>787</v>
      </c>
      <c r="L716" t="s">
        <v>787</v>
      </c>
      <c r="M716" t="s">
        <v>738</v>
      </c>
      <c r="N716" t="s">
        <v>787</v>
      </c>
      <c r="O716" t="s">
        <v>2352</v>
      </c>
      <c r="P716" t="s">
        <v>753</v>
      </c>
      <c r="Q716">
        <v>0</v>
      </c>
      <c r="R716" t="s">
        <v>753</v>
      </c>
      <c r="S716">
        <v>0</v>
      </c>
      <c r="T716" t="s">
        <v>753</v>
      </c>
      <c r="U716">
        <v>0</v>
      </c>
      <c r="V716" t="s">
        <v>753</v>
      </c>
      <c r="W716" t="s">
        <v>787</v>
      </c>
      <c r="X716">
        <v>0</v>
      </c>
      <c r="Y716" t="s">
        <v>753</v>
      </c>
      <c r="Z716">
        <v>0</v>
      </c>
      <c r="AA716" t="s">
        <v>753</v>
      </c>
      <c r="AB716">
        <v>0</v>
      </c>
      <c r="AC716">
        <v>5.6462000000000003</v>
      </c>
      <c r="AD716">
        <v>116.5793</v>
      </c>
      <c r="AE716">
        <v>8.4243500000000004</v>
      </c>
      <c r="AF716">
        <v>1150</v>
      </c>
      <c r="AG716">
        <v>32</v>
      </c>
      <c r="AH716">
        <v>32</v>
      </c>
      <c r="AI716">
        <v>0</v>
      </c>
      <c r="AJ716" t="s">
        <v>1145</v>
      </c>
      <c r="AK716">
        <v>1600180</v>
      </c>
      <c r="AL716">
        <v>16000402</v>
      </c>
      <c r="AM716">
        <v>16000401</v>
      </c>
      <c r="AN716">
        <v>485049</v>
      </c>
      <c r="AO716">
        <v>6266581</v>
      </c>
      <c r="AP716">
        <v>485049</v>
      </c>
      <c r="AQ716">
        <v>6266581</v>
      </c>
      <c r="AR716" t="s">
        <v>758</v>
      </c>
      <c r="AS716" t="s">
        <v>762</v>
      </c>
      <c r="AT716">
        <v>6.1233500000000003</v>
      </c>
      <c r="AU716" t="s">
        <v>763</v>
      </c>
      <c r="AV716">
        <v>0.96419999999999995</v>
      </c>
      <c r="AW716" t="s">
        <v>763</v>
      </c>
      <c r="AX716">
        <v>117.43635</v>
      </c>
      <c r="AY716" t="s">
        <v>753</v>
      </c>
      <c r="AZ716" t="s">
        <v>790</v>
      </c>
      <c r="BA716" t="s">
        <v>753</v>
      </c>
      <c r="BB716" t="s">
        <v>753</v>
      </c>
      <c r="BC716" t="s">
        <v>753</v>
      </c>
      <c r="BD716" t="s">
        <v>753</v>
      </c>
    </row>
    <row r="717" spans="1:56" x14ac:dyDescent="0.25">
      <c r="A717" t="s">
        <v>1782</v>
      </c>
      <c r="B717">
        <v>1202</v>
      </c>
      <c r="C717">
        <v>1</v>
      </c>
      <c r="D717" t="s">
        <v>998</v>
      </c>
      <c r="E717">
        <v>661</v>
      </c>
      <c r="F717">
        <v>1.4</v>
      </c>
      <c r="G717">
        <v>13</v>
      </c>
      <c r="H717">
        <v>0.25</v>
      </c>
      <c r="I717">
        <v>0.5</v>
      </c>
      <c r="J717" t="s">
        <v>753</v>
      </c>
      <c r="K717" t="s">
        <v>1477</v>
      </c>
      <c r="L717" t="s">
        <v>1477</v>
      </c>
      <c r="M717">
        <v>0</v>
      </c>
      <c r="N717">
        <v>0</v>
      </c>
      <c r="O717" t="s">
        <v>2352</v>
      </c>
      <c r="P717" t="s">
        <v>753</v>
      </c>
      <c r="Q717">
        <v>0</v>
      </c>
      <c r="R717" t="s">
        <v>753</v>
      </c>
      <c r="S717">
        <v>0</v>
      </c>
      <c r="T717" t="s">
        <v>753</v>
      </c>
      <c r="U717">
        <v>0</v>
      </c>
      <c r="V717" t="s">
        <v>753</v>
      </c>
      <c r="W717">
        <v>0</v>
      </c>
      <c r="X717">
        <v>0</v>
      </c>
      <c r="Y717" t="s">
        <v>753</v>
      </c>
      <c r="Z717">
        <v>0</v>
      </c>
      <c r="AA717" t="s">
        <v>753</v>
      </c>
      <c r="AB717">
        <v>0</v>
      </c>
      <c r="AC717">
        <v>4.8</v>
      </c>
      <c r="AD717">
        <v>214</v>
      </c>
      <c r="AE717" t="s">
        <v>1477</v>
      </c>
      <c r="AF717">
        <v>1150</v>
      </c>
      <c r="AG717">
        <v>32</v>
      </c>
      <c r="AH717">
        <v>32</v>
      </c>
      <c r="AI717">
        <v>0</v>
      </c>
      <c r="AJ717" t="s">
        <v>1783</v>
      </c>
      <c r="AK717">
        <v>1600216</v>
      </c>
      <c r="AL717">
        <v>16001293</v>
      </c>
      <c r="AM717">
        <v>16001292</v>
      </c>
      <c r="AN717">
        <v>485702</v>
      </c>
      <c r="AO717">
        <v>6267189</v>
      </c>
      <c r="AP717">
        <v>99</v>
      </c>
      <c r="AQ717">
        <v>99</v>
      </c>
      <c r="AR717" t="s">
        <v>1744</v>
      </c>
      <c r="AS717">
        <v>0</v>
      </c>
      <c r="AT717" t="s">
        <v>1477</v>
      </c>
      <c r="AU717">
        <v>0</v>
      </c>
      <c r="AV717" t="s">
        <v>1477</v>
      </c>
      <c r="AW717">
        <v>0</v>
      </c>
      <c r="AX717" t="s">
        <v>1477</v>
      </c>
      <c r="AY717">
        <v>0</v>
      </c>
      <c r="AZ717">
        <v>0</v>
      </c>
      <c r="BA717" t="s">
        <v>753</v>
      </c>
      <c r="BB717" t="s">
        <v>753</v>
      </c>
      <c r="BC717" t="s">
        <v>753</v>
      </c>
      <c r="BD717" t="s">
        <v>753</v>
      </c>
    </row>
    <row r="718" spans="1:56" x14ac:dyDescent="0.25">
      <c r="A718" t="s">
        <v>989</v>
      </c>
      <c r="B718">
        <v>237</v>
      </c>
      <c r="C718">
        <v>1</v>
      </c>
      <c r="D718" t="s">
        <v>979</v>
      </c>
      <c r="E718">
        <v>479</v>
      </c>
      <c r="F718">
        <v>2.7</v>
      </c>
      <c r="G718">
        <v>13</v>
      </c>
      <c r="H718">
        <v>0.28999999999999998</v>
      </c>
      <c r="I718">
        <v>0.6</v>
      </c>
      <c r="J718" t="s">
        <v>753</v>
      </c>
      <c r="K718" t="s">
        <v>787</v>
      </c>
      <c r="L718" t="s">
        <v>787</v>
      </c>
      <c r="M718" t="s">
        <v>738</v>
      </c>
      <c r="N718" t="s">
        <v>787</v>
      </c>
      <c r="O718" t="s">
        <v>2352</v>
      </c>
      <c r="P718" t="s">
        <v>753</v>
      </c>
      <c r="Q718" t="s">
        <v>787</v>
      </c>
      <c r="R718" t="s">
        <v>753</v>
      </c>
      <c r="S718" t="s">
        <v>787</v>
      </c>
      <c r="T718" t="s">
        <v>753</v>
      </c>
      <c r="U718">
        <v>0</v>
      </c>
      <c r="V718" t="s">
        <v>753</v>
      </c>
      <c r="W718" t="s">
        <v>787</v>
      </c>
      <c r="X718">
        <v>0</v>
      </c>
      <c r="Y718" t="s">
        <v>753</v>
      </c>
      <c r="Z718">
        <v>0</v>
      </c>
      <c r="AA718" t="s">
        <v>753</v>
      </c>
      <c r="AB718">
        <v>0</v>
      </c>
      <c r="AC718">
        <v>10.0984</v>
      </c>
      <c r="AD718">
        <v>401.25</v>
      </c>
      <c r="AE718" t="s">
        <v>1477</v>
      </c>
      <c r="AF718">
        <v>1150</v>
      </c>
      <c r="AG718">
        <v>127</v>
      </c>
      <c r="AH718">
        <v>111</v>
      </c>
      <c r="AI718">
        <v>71</v>
      </c>
      <c r="AJ718" t="s">
        <v>990</v>
      </c>
      <c r="AK718">
        <v>4700280</v>
      </c>
      <c r="AL718">
        <v>47001144</v>
      </c>
      <c r="AM718">
        <v>47001143</v>
      </c>
      <c r="AN718">
        <v>588512</v>
      </c>
      <c r="AO718">
        <v>6093677</v>
      </c>
      <c r="AP718">
        <v>588512</v>
      </c>
      <c r="AQ718">
        <v>6093677</v>
      </c>
      <c r="AR718" t="s">
        <v>758</v>
      </c>
      <c r="AS718" t="s">
        <v>762</v>
      </c>
      <c r="AT718">
        <v>50.680900000000001</v>
      </c>
      <c r="AU718" t="s">
        <v>763</v>
      </c>
      <c r="AV718">
        <v>6.2907999999999999</v>
      </c>
      <c r="AW718" t="s">
        <v>763</v>
      </c>
      <c r="AX718">
        <v>104.80719999999999</v>
      </c>
      <c r="AY718" t="s">
        <v>753</v>
      </c>
      <c r="AZ718">
        <v>0</v>
      </c>
      <c r="BA718" t="s">
        <v>753</v>
      </c>
      <c r="BB718" t="s">
        <v>753</v>
      </c>
      <c r="BC718" t="s">
        <v>753</v>
      </c>
      <c r="BD718" t="s">
        <v>753</v>
      </c>
    </row>
    <row r="719" spans="1:56" x14ac:dyDescent="0.25">
      <c r="A719" t="s">
        <v>991</v>
      </c>
      <c r="B719">
        <v>238</v>
      </c>
      <c r="C719">
        <v>1</v>
      </c>
      <c r="D719" t="s">
        <v>979</v>
      </c>
      <c r="E719">
        <v>479</v>
      </c>
      <c r="F719">
        <v>5.9</v>
      </c>
      <c r="G719">
        <v>13</v>
      </c>
      <c r="H719">
        <v>0.28000000000000003</v>
      </c>
      <c r="I719">
        <v>0.6</v>
      </c>
      <c r="J719" t="s">
        <v>753</v>
      </c>
      <c r="K719" t="s">
        <v>787</v>
      </c>
      <c r="L719" t="s">
        <v>787</v>
      </c>
      <c r="M719" t="s">
        <v>738</v>
      </c>
      <c r="N719" t="s">
        <v>787</v>
      </c>
      <c r="O719" t="s">
        <v>2352</v>
      </c>
      <c r="P719" t="s">
        <v>753</v>
      </c>
      <c r="Q719" t="s">
        <v>787</v>
      </c>
      <c r="R719" t="s">
        <v>753</v>
      </c>
      <c r="S719" t="s">
        <v>787</v>
      </c>
      <c r="T719" t="s">
        <v>753</v>
      </c>
      <c r="U719">
        <v>0</v>
      </c>
      <c r="V719" t="s">
        <v>753</v>
      </c>
      <c r="W719" t="s">
        <v>787</v>
      </c>
      <c r="X719">
        <v>0</v>
      </c>
      <c r="Y719" t="s">
        <v>753</v>
      </c>
      <c r="Z719">
        <v>0</v>
      </c>
      <c r="AA719" t="s">
        <v>753</v>
      </c>
      <c r="AB719">
        <v>0</v>
      </c>
      <c r="AC719">
        <v>8.3696999999999999</v>
      </c>
      <c r="AD719">
        <v>416.51319999999998</v>
      </c>
      <c r="AE719" t="s">
        <v>1477</v>
      </c>
      <c r="AF719">
        <v>0</v>
      </c>
      <c r="AG719">
        <v>127</v>
      </c>
      <c r="AH719">
        <v>111</v>
      </c>
      <c r="AI719">
        <v>71</v>
      </c>
      <c r="AJ719" t="s">
        <v>992</v>
      </c>
      <c r="AK719">
        <v>4700281</v>
      </c>
      <c r="AL719">
        <v>47001152</v>
      </c>
      <c r="AM719">
        <v>47001151</v>
      </c>
      <c r="AN719">
        <v>588251</v>
      </c>
      <c r="AO719">
        <v>6093224</v>
      </c>
      <c r="AP719">
        <v>588251</v>
      </c>
      <c r="AQ719">
        <v>6093224</v>
      </c>
      <c r="AR719" t="s">
        <v>758</v>
      </c>
      <c r="AS719" t="s">
        <v>762</v>
      </c>
      <c r="AT719">
        <v>11.3934</v>
      </c>
      <c r="AU719" t="s">
        <v>763</v>
      </c>
      <c r="AV719">
        <v>5.3502999999999998</v>
      </c>
      <c r="AW719" t="s">
        <v>763</v>
      </c>
      <c r="AX719">
        <v>93.079599999999999</v>
      </c>
      <c r="AY719" t="s">
        <v>753</v>
      </c>
      <c r="AZ719">
        <v>0</v>
      </c>
      <c r="BA719" t="s">
        <v>753</v>
      </c>
      <c r="BB719" t="s">
        <v>753</v>
      </c>
      <c r="BC719" t="s">
        <v>753</v>
      </c>
      <c r="BD719" t="s">
        <v>753</v>
      </c>
    </row>
    <row r="720" spans="1:56" x14ac:dyDescent="0.25">
      <c r="A720" t="s">
        <v>785</v>
      </c>
      <c r="B720">
        <v>21</v>
      </c>
      <c r="C720">
        <v>1</v>
      </c>
      <c r="D720" t="s">
        <v>752</v>
      </c>
      <c r="E720">
        <v>787</v>
      </c>
      <c r="F720">
        <v>6.9</v>
      </c>
      <c r="G720">
        <v>9</v>
      </c>
      <c r="H720">
        <v>0.48</v>
      </c>
      <c r="I720">
        <v>6.09</v>
      </c>
      <c r="J720" t="s">
        <v>753</v>
      </c>
      <c r="K720" t="s">
        <v>753</v>
      </c>
      <c r="L720" t="s">
        <v>753</v>
      </c>
      <c r="M720" t="s">
        <v>754</v>
      </c>
      <c r="N720" t="s">
        <v>755</v>
      </c>
      <c r="O720" t="s">
        <v>2352</v>
      </c>
      <c r="P720" t="s">
        <v>753</v>
      </c>
      <c r="Q720" t="s">
        <v>753</v>
      </c>
      <c r="R720" t="s">
        <v>753</v>
      </c>
      <c r="S720" t="s">
        <v>753</v>
      </c>
      <c r="T720" t="s">
        <v>753</v>
      </c>
      <c r="U720">
        <v>0</v>
      </c>
      <c r="V720" t="s">
        <v>753</v>
      </c>
      <c r="W720" t="s">
        <v>755</v>
      </c>
      <c r="X720">
        <v>0</v>
      </c>
      <c r="Y720" t="s">
        <v>753</v>
      </c>
      <c r="Z720">
        <v>0</v>
      </c>
      <c r="AA720" t="s">
        <v>753</v>
      </c>
      <c r="AB720">
        <v>0</v>
      </c>
      <c r="AC720">
        <v>1.6259999999999999</v>
      </c>
      <c r="AD720">
        <v>55.999699999999997</v>
      </c>
      <c r="AE720">
        <v>0.1938</v>
      </c>
      <c r="AF720">
        <v>3150</v>
      </c>
      <c r="AG720">
        <v>0</v>
      </c>
      <c r="AH720">
        <v>0</v>
      </c>
      <c r="AI720">
        <v>0</v>
      </c>
      <c r="AJ720" t="s">
        <v>786</v>
      </c>
      <c r="AK720">
        <v>100164</v>
      </c>
      <c r="AL720">
        <v>1000518</v>
      </c>
      <c r="AM720">
        <v>1000517</v>
      </c>
      <c r="AN720">
        <v>488376</v>
      </c>
      <c r="AO720">
        <v>6328885</v>
      </c>
      <c r="AP720">
        <v>488376</v>
      </c>
      <c r="AQ720">
        <v>6328885</v>
      </c>
      <c r="AR720" t="s">
        <v>758</v>
      </c>
      <c r="AS720" t="s">
        <v>755</v>
      </c>
      <c r="AT720">
        <v>0.5222</v>
      </c>
      <c r="AU720" t="s">
        <v>755</v>
      </c>
      <c r="AV720">
        <v>3.3700000000000001E-2</v>
      </c>
      <c r="AW720" t="s">
        <v>755</v>
      </c>
      <c r="AX720">
        <v>101.2488</v>
      </c>
      <c r="AY720" t="s">
        <v>753</v>
      </c>
      <c r="AZ720">
        <v>0</v>
      </c>
      <c r="BA720" t="s">
        <v>753</v>
      </c>
      <c r="BB720" t="s">
        <v>753</v>
      </c>
      <c r="BC720" t="s">
        <v>753</v>
      </c>
      <c r="BD720" t="s">
        <v>753</v>
      </c>
    </row>
    <row r="721" spans="1:56" x14ac:dyDescent="0.25">
      <c r="A721" t="s">
        <v>924</v>
      </c>
      <c r="B721">
        <v>173</v>
      </c>
      <c r="C721">
        <v>1</v>
      </c>
      <c r="D721" t="s">
        <v>917</v>
      </c>
      <c r="E721">
        <v>420</v>
      </c>
      <c r="F721">
        <v>1.3</v>
      </c>
      <c r="G721">
        <v>11</v>
      </c>
      <c r="H721">
        <v>0.28000000000000003</v>
      </c>
      <c r="I721">
        <v>0.6</v>
      </c>
      <c r="J721" t="s">
        <v>753</v>
      </c>
      <c r="K721" t="s">
        <v>762</v>
      </c>
      <c r="L721" t="s">
        <v>762</v>
      </c>
      <c r="M721" t="s">
        <v>738</v>
      </c>
      <c r="N721" t="s">
        <v>755</v>
      </c>
      <c r="O721" t="s">
        <v>2352</v>
      </c>
      <c r="P721" t="s">
        <v>753</v>
      </c>
      <c r="Q721">
        <v>0</v>
      </c>
      <c r="R721" t="s">
        <v>753</v>
      </c>
      <c r="S721">
        <v>0</v>
      </c>
      <c r="T721" t="s">
        <v>753</v>
      </c>
      <c r="U721">
        <v>0</v>
      </c>
      <c r="V721" t="s">
        <v>753</v>
      </c>
      <c r="W721" t="s">
        <v>755</v>
      </c>
      <c r="X721">
        <v>0</v>
      </c>
      <c r="Y721" t="s">
        <v>753</v>
      </c>
      <c r="Z721">
        <v>0</v>
      </c>
      <c r="AA721" t="s">
        <v>753</v>
      </c>
      <c r="AB721">
        <v>0</v>
      </c>
      <c r="AC721">
        <v>2.4262999999999999</v>
      </c>
      <c r="AD721">
        <v>53.184199999999997</v>
      </c>
      <c r="AE721">
        <v>21.876300000000001</v>
      </c>
      <c r="AF721">
        <v>1150</v>
      </c>
      <c r="AG721">
        <v>112</v>
      </c>
      <c r="AH721">
        <v>96</v>
      </c>
      <c r="AI721">
        <v>47</v>
      </c>
      <c r="AJ721" t="s">
        <v>925</v>
      </c>
      <c r="AK721">
        <v>4600124</v>
      </c>
      <c r="AL721">
        <v>46000671</v>
      </c>
      <c r="AM721">
        <v>46000670</v>
      </c>
      <c r="AN721">
        <v>550609</v>
      </c>
      <c r="AO721">
        <v>6131269</v>
      </c>
      <c r="AP721">
        <v>99</v>
      </c>
      <c r="AQ721">
        <v>99</v>
      </c>
      <c r="AR721" t="s">
        <v>758</v>
      </c>
      <c r="AS721">
        <v>0</v>
      </c>
      <c r="AT721">
        <v>1.4237</v>
      </c>
      <c r="AU721" t="s">
        <v>763</v>
      </c>
      <c r="AV721">
        <v>0.18240000000000001</v>
      </c>
      <c r="AW721" t="s">
        <v>763</v>
      </c>
      <c r="AX721">
        <v>84.202600000000004</v>
      </c>
      <c r="AY721" t="s">
        <v>753</v>
      </c>
      <c r="AZ721">
        <v>0</v>
      </c>
      <c r="BA721" t="s">
        <v>753</v>
      </c>
      <c r="BB721" t="s">
        <v>753</v>
      </c>
      <c r="BC721" t="s">
        <v>753</v>
      </c>
      <c r="BD721" t="s">
        <v>753</v>
      </c>
    </row>
    <row r="722" spans="1:56" x14ac:dyDescent="0.25">
      <c r="A722" t="s">
        <v>1146</v>
      </c>
      <c r="B722">
        <v>374</v>
      </c>
      <c r="C722">
        <v>1</v>
      </c>
      <c r="D722" t="s">
        <v>998</v>
      </c>
      <c r="E722">
        <v>787</v>
      </c>
      <c r="F722">
        <v>13</v>
      </c>
      <c r="G722">
        <v>11</v>
      </c>
      <c r="H722">
        <v>2.0499999999999998</v>
      </c>
      <c r="I722">
        <v>3.8</v>
      </c>
      <c r="J722" t="s">
        <v>753</v>
      </c>
      <c r="K722" t="s">
        <v>787</v>
      </c>
      <c r="L722" t="s">
        <v>787</v>
      </c>
      <c r="M722" t="s">
        <v>738</v>
      </c>
      <c r="N722" t="s">
        <v>787</v>
      </c>
      <c r="O722" t="s">
        <v>2352</v>
      </c>
      <c r="P722" t="s">
        <v>753</v>
      </c>
      <c r="Q722">
        <v>0</v>
      </c>
      <c r="R722" t="s">
        <v>753</v>
      </c>
      <c r="S722">
        <v>0</v>
      </c>
      <c r="T722" t="s">
        <v>753</v>
      </c>
      <c r="U722">
        <v>0</v>
      </c>
      <c r="V722" t="s">
        <v>753</v>
      </c>
      <c r="W722" t="s">
        <v>787</v>
      </c>
      <c r="X722">
        <v>0</v>
      </c>
      <c r="Y722" t="s">
        <v>753</v>
      </c>
      <c r="Z722">
        <v>0</v>
      </c>
      <c r="AA722" t="s">
        <v>753</v>
      </c>
      <c r="AB722">
        <v>0</v>
      </c>
      <c r="AC722">
        <v>3.3530000000000002</v>
      </c>
      <c r="AD722">
        <v>40.440800000000003</v>
      </c>
      <c r="AE722">
        <v>9.9292999999999996</v>
      </c>
      <c r="AF722">
        <v>1150</v>
      </c>
      <c r="AG722">
        <v>28</v>
      </c>
      <c r="AH722">
        <v>28</v>
      </c>
      <c r="AI722">
        <v>23</v>
      </c>
      <c r="AJ722" t="s">
        <v>1147</v>
      </c>
      <c r="AK722">
        <v>100116</v>
      </c>
      <c r="AL722">
        <v>1000403</v>
      </c>
      <c r="AM722">
        <v>1000402</v>
      </c>
      <c r="AN722">
        <v>453738</v>
      </c>
      <c r="AO722">
        <v>6286275</v>
      </c>
      <c r="AP722">
        <v>453738</v>
      </c>
      <c r="AQ722">
        <v>6286275</v>
      </c>
      <c r="AR722" t="s">
        <v>758</v>
      </c>
      <c r="AS722" t="s">
        <v>762</v>
      </c>
      <c r="AT722">
        <v>1.6545000000000001</v>
      </c>
      <c r="AU722" t="s">
        <v>763</v>
      </c>
      <c r="AV722">
        <v>0.1069</v>
      </c>
      <c r="AW722" t="s">
        <v>753</v>
      </c>
      <c r="AX722">
        <v>111.20610000000001</v>
      </c>
      <c r="AY722" t="s">
        <v>753</v>
      </c>
      <c r="AZ722">
        <v>0</v>
      </c>
      <c r="BA722" t="s">
        <v>753</v>
      </c>
      <c r="BB722" t="s">
        <v>753</v>
      </c>
      <c r="BC722" t="s">
        <v>753</v>
      </c>
      <c r="BD722" t="s">
        <v>753</v>
      </c>
    </row>
    <row r="723" spans="1:56" x14ac:dyDescent="0.25">
      <c r="A723" t="s">
        <v>62</v>
      </c>
      <c r="B723">
        <v>174</v>
      </c>
      <c r="C723">
        <v>1</v>
      </c>
      <c r="D723" t="s">
        <v>917</v>
      </c>
      <c r="E723">
        <v>410</v>
      </c>
      <c r="F723">
        <v>1.9</v>
      </c>
      <c r="G723">
        <v>11</v>
      </c>
      <c r="H723">
        <v>0.35</v>
      </c>
      <c r="I723">
        <v>0.7</v>
      </c>
      <c r="J723" t="s">
        <v>753</v>
      </c>
      <c r="K723" t="s">
        <v>1477</v>
      </c>
      <c r="L723" t="s">
        <v>1477</v>
      </c>
      <c r="M723">
        <v>0</v>
      </c>
      <c r="N723">
        <v>0</v>
      </c>
      <c r="O723" t="s">
        <v>2352</v>
      </c>
      <c r="P723" t="s">
        <v>753</v>
      </c>
      <c r="Q723">
        <v>0</v>
      </c>
      <c r="R723" t="s">
        <v>753</v>
      </c>
      <c r="S723">
        <v>0</v>
      </c>
      <c r="T723" t="s">
        <v>753</v>
      </c>
      <c r="U723">
        <v>0</v>
      </c>
      <c r="V723" t="s">
        <v>753</v>
      </c>
      <c r="W723">
        <v>0</v>
      </c>
      <c r="X723">
        <v>0</v>
      </c>
      <c r="Y723" t="s">
        <v>753</v>
      </c>
      <c r="Z723">
        <v>0</v>
      </c>
      <c r="AA723" t="s">
        <v>753</v>
      </c>
      <c r="AB723">
        <v>0</v>
      </c>
      <c r="AC723">
        <v>2.2000000000000002</v>
      </c>
      <c r="AD723">
        <v>15</v>
      </c>
      <c r="AE723">
        <v>17.600000000000001</v>
      </c>
      <c r="AF723">
        <v>1150</v>
      </c>
      <c r="AG723">
        <v>112</v>
      </c>
      <c r="AH723">
        <v>96</v>
      </c>
      <c r="AI723">
        <v>47</v>
      </c>
      <c r="AJ723" t="s">
        <v>926</v>
      </c>
      <c r="AK723">
        <v>4300086</v>
      </c>
      <c r="AL723">
        <v>43000431</v>
      </c>
      <c r="AM723">
        <v>43000430</v>
      </c>
      <c r="AN723">
        <v>549727</v>
      </c>
      <c r="AO723">
        <v>6145981</v>
      </c>
      <c r="AP723">
        <v>99</v>
      </c>
      <c r="AQ723">
        <v>99</v>
      </c>
      <c r="AR723" t="s">
        <v>758</v>
      </c>
      <c r="AS723">
        <v>0</v>
      </c>
      <c r="AT723" t="s">
        <v>1477</v>
      </c>
      <c r="AU723">
        <v>0</v>
      </c>
      <c r="AV723" t="s">
        <v>1477</v>
      </c>
      <c r="AW723">
        <v>0</v>
      </c>
      <c r="AX723" t="s">
        <v>1477</v>
      </c>
      <c r="AY723">
        <v>0</v>
      </c>
      <c r="AZ723">
        <v>0</v>
      </c>
      <c r="BA723" t="s">
        <v>753</v>
      </c>
      <c r="BB723" t="s">
        <v>753</v>
      </c>
      <c r="BC723" t="s">
        <v>753</v>
      </c>
      <c r="BD723" t="s">
        <v>753</v>
      </c>
    </row>
    <row r="724" spans="1:56" x14ac:dyDescent="0.25">
      <c r="A724" t="s">
        <v>2100</v>
      </c>
      <c r="B724">
        <v>11401</v>
      </c>
      <c r="C724">
        <v>1</v>
      </c>
      <c r="D724" t="s">
        <v>961</v>
      </c>
      <c r="E724">
        <v>450</v>
      </c>
      <c r="F724">
        <v>1.9</v>
      </c>
      <c r="G724">
        <v>13</v>
      </c>
      <c r="H724">
        <v>7.4999999999999997E-2</v>
      </c>
      <c r="I724">
        <v>0.15</v>
      </c>
      <c r="J724" t="s">
        <v>753</v>
      </c>
      <c r="K724" t="s">
        <v>753</v>
      </c>
      <c r="L724" t="s">
        <v>753</v>
      </c>
      <c r="M724" t="s">
        <v>754</v>
      </c>
      <c r="N724">
        <v>0</v>
      </c>
      <c r="O724" t="s">
        <v>2352</v>
      </c>
      <c r="P724" t="s">
        <v>753</v>
      </c>
      <c r="Q724" t="s">
        <v>753</v>
      </c>
      <c r="R724" t="s">
        <v>753</v>
      </c>
      <c r="S724" t="s">
        <v>753</v>
      </c>
      <c r="T724" t="s">
        <v>753</v>
      </c>
      <c r="U724">
        <v>0</v>
      </c>
      <c r="V724" t="s">
        <v>753</v>
      </c>
      <c r="W724">
        <v>0</v>
      </c>
      <c r="X724">
        <v>0</v>
      </c>
      <c r="Y724" t="s">
        <v>753</v>
      </c>
      <c r="Z724">
        <v>0</v>
      </c>
      <c r="AA724" t="s">
        <v>753</v>
      </c>
      <c r="AB724">
        <v>0</v>
      </c>
      <c r="AC724">
        <v>7.6</v>
      </c>
      <c r="AD724">
        <v>193</v>
      </c>
      <c r="AE724" t="s">
        <v>1477</v>
      </c>
      <c r="AF724">
        <v>1150</v>
      </c>
      <c r="AG724">
        <v>115</v>
      </c>
      <c r="AH724">
        <v>99</v>
      </c>
      <c r="AI724">
        <v>0</v>
      </c>
      <c r="AJ724" t="s">
        <v>2101</v>
      </c>
      <c r="AK724">
        <v>4400102</v>
      </c>
      <c r="AL724">
        <v>44000542</v>
      </c>
      <c r="AM724">
        <v>44000541</v>
      </c>
      <c r="AN724">
        <v>617420</v>
      </c>
      <c r="AO724">
        <v>6128582</v>
      </c>
      <c r="AP724">
        <v>617420</v>
      </c>
      <c r="AQ724">
        <v>6128582</v>
      </c>
      <c r="AR724" t="s">
        <v>1744</v>
      </c>
      <c r="AS724">
        <v>0</v>
      </c>
      <c r="AT724" t="s">
        <v>1477</v>
      </c>
      <c r="AU724">
        <v>0</v>
      </c>
      <c r="AV724" t="s">
        <v>1477</v>
      </c>
      <c r="AW724">
        <v>0</v>
      </c>
      <c r="AX724" t="s">
        <v>1477</v>
      </c>
      <c r="AY724">
        <v>0</v>
      </c>
      <c r="AZ724">
        <v>0</v>
      </c>
      <c r="BA724" t="s">
        <v>753</v>
      </c>
      <c r="BB724" t="s">
        <v>753</v>
      </c>
      <c r="BC724" t="s">
        <v>753</v>
      </c>
      <c r="BD724" t="s">
        <v>753</v>
      </c>
    </row>
    <row r="725" spans="1:56" x14ac:dyDescent="0.25">
      <c r="A725" t="s">
        <v>927</v>
      </c>
      <c r="B725">
        <v>175</v>
      </c>
      <c r="C725">
        <v>1</v>
      </c>
      <c r="D725" t="s">
        <v>917</v>
      </c>
      <c r="E725">
        <v>410</v>
      </c>
      <c r="F725">
        <v>1.2</v>
      </c>
      <c r="G725">
        <v>15</v>
      </c>
      <c r="H725">
        <v>0.26</v>
      </c>
      <c r="I725">
        <v>0.44</v>
      </c>
      <c r="J725" t="s">
        <v>753</v>
      </c>
      <c r="K725" t="s">
        <v>762</v>
      </c>
      <c r="L725" t="s">
        <v>762</v>
      </c>
      <c r="M725" t="s">
        <v>738</v>
      </c>
      <c r="N725" t="s">
        <v>762</v>
      </c>
      <c r="O725" t="s">
        <v>2352</v>
      </c>
      <c r="P725" t="s">
        <v>753</v>
      </c>
      <c r="Q725">
        <v>0</v>
      </c>
      <c r="R725" t="s">
        <v>753</v>
      </c>
      <c r="S725">
        <v>0</v>
      </c>
      <c r="T725" t="s">
        <v>753</v>
      </c>
      <c r="U725">
        <v>0</v>
      </c>
      <c r="V725" t="s">
        <v>753</v>
      </c>
      <c r="W725" t="s">
        <v>762</v>
      </c>
      <c r="X725">
        <v>0</v>
      </c>
      <c r="Y725" t="s">
        <v>753</v>
      </c>
      <c r="Z725">
        <v>0</v>
      </c>
      <c r="AA725" t="s">
        <v>753</v>
      </c>
      <c r="AB725">
        <v>0</v>
      </c>
      <c r="AC725">
        <v>1.9490000000000001</v>
      </c>
      <c r="AD725">
        <v>132.06909999999999</v>
      </c>
      <c r="AE725">
        <v>11.8405</v>
      </c>
      <c r="AF725">
        <v>1150</v>
      </c>
      <c r="AG725">
        <v>112</v>
      </c>
      <c r="AH725">
        <v>96</v>
      </c>
      <c r="AI725">
        <v>47</v>
      </c>
      <c r="AJ725" t="s">
        <v>928</v>
      </c>
      <c r="AK725">
        <v>4300087</v>
      </c>
      <c r="AL725">
        <v>43000443</v>
      </c>
      <c r="AM725">
        <v>43000442</v>
      </c>
      <c r="AN725">
        <v>545517</v>
      </c>
      <c r="AO725">
        <v>6147147</v>
      </c>
      <c r="AP725">
        <v>99</v>
      </c>
      <c r="AQ725">
        <v>99</v>
      </c>
      <c r="AR725" t="s">
        <v>758</v>
      </c>
      <c r="AS725" t="s">
        <v>762</v>
      </c>
      <c r="AT725">
        <v>3.1204000000000001</v>
      </c>
      <c r="AU725" t="s">
        <v>763</v>
      </c>
      <c r="AV725">
        <v>0.40839999999999999</v>
      </c>
      <c r="AW725" t="s">
        <v>763</v>
      </c>
      <c r="AX725">
        <v>80.796400000000006</v>
      </c>
      <c r="AY725" t="s">
        <v>753</v>
      </c>
      <c r="AZ725">
        <v>0</v>
      </c>
      <c r="BA725" t="s">
        <v>753</v>
      </c>
      <c r="BB725" t="s">
        <v>753</v>
      </c>
      <c r="BC725" t="s">
        <v>753</v>
      </c>
      <c r="BD725" t="s">
        <v>753</v>
      </c>
    </row>
    <row r="726" spans="1:56" x14ac:dyDescent="0.25">
      <c r="A726" t="s">
        <v>929</v>
      </c>
      <c r="B726">
        <v>176</v>
      </c>
      <c r="C726">
        <v>1</v>
      </c>
      <c r="D726" t="s">
        <v>917</v>
      </c>
      <c r="E726">
        <v>410</v>
      </c>
      <c r="F726">
        <v>1.8</v>
      </c>
      <c r="G726">
        <v>11</v>
      </c>
      <c r="H726">
        <v>0.17</v>
      </c>
      <c r="I726">
        <v>0.46</v>
      </c>
      <c r="J726" t="s">
        <v>753</v>
      </c>
      <c r="K726" t="s">
        <v>762</v>
      </c>
      <c r="L726" t="s">
        <v>762</v>
      </c>
      <c r="M726" t="s">
        <v>738</v>
      </c>
      <c r="N726" t="s">
        <v>762</v>
      </c>
      <c r="O726" t="s">
        <v>2352</v>
      </c>
      <c r="P726" t="s">
        <v>753</v>
      </c>
      <c r="Q726">
        <v>0</v>
      </c>
      <c r="R726" t="s">
        <v>753</v>
      </c>
      <c r="S726">
        <v>0</v>
      </c>
      <c r="T726" t="s">
        <v>753</v>
      </c>
      <c r="U726">
        <v>0</v>
      </c>
      <c r="V726" t="s">
        <v>753</v>
      </c>
      <c r="W726" t="s">
        <v>762</v>
      </c>
      <c r="X726">
        <v>0</v>
      </c>
      <c r="Y726" t="s">
        <v>753</v>
      </c>
      <c r="Z726">
        <v>0</v>
      </c>
      <c r="AA726" t="s">
        <v>753</v>
      </c>
      <c r="AB726">
        <v>0</v>
      </c>
      <c r="AC726">
        <v>2.9819</v>
      </c>
      <c r="AD726">
        <v>50.117100000000001</v>
      </c>
      <c r="AE726">
        <v>21.2957</v>
      </c>
      <c r="AF726">
        <v>1150</v>
      </c>
      <c r="AG726">
        <v>112</v>
      </c>
      <c r="AH726">
        <v>96</v>
      </c>
      <c r="AI726">
        <v>47</v>
      </c>
      <c r="AJ726" t="s">
        <v>930</v>
      </c>
      <c r="AK726">
        <v>4600126</v>
      </c>
      <c r="AL726">
        <v>46000675</v>
      </c>
      <c r="AM726">
        <v>46000674</v>
      </c>
      <c r="AN726">
        <v>552327</v>
      </c>
      <c r="AO726">
        <v>6137169</v>
      </c>
      <c r="AP726">
        <v>99</v>
      </c>
      <c r="AQ726">
        <v>99</v>
      </c>
      <c r="AR726" t="s">
        <v>758</v>
      </c>
      <c r="AS726" t="s">
        <v>762</v>
      </c>
      <c r="AT726">
        <v>1.7089000000000001</v>
      </c>
      <c r="AU726" t="s">
        <v>763</v>
      </c>
      <c r="AV726">
        <v>0.53239999999999998</v>
      </c>
      <c r="AW726" t="s">
        <v>763</v>
      </c>
      <c r="AX726">
        <v>85.078999999999994</v>
      </c>
      <c r="AY726" t="s">
        <v>753</v>
      </c>
      <c r="AZ726">
        <v>0</v>
      </c>
      <c r="BA726" t="s">
        <v>753</v>
      </c>
      <c r="BB726" t="s">
        <v>753</v>
      </c>
      <c r="BC726" t="s">
        <v>753</v>
      </c>
      <c r="BD726" t="s">
        <v>753</v>
      </c>
    </row>
    <row r="727" spans="1:56" x14ac:dyDescent="0.25">
      <c r="A727" t="s">
        <v>1152</v>
      </c>
      <c r="B727">
        <v>377</v>
      </c>
      <c r="C727">
        <v>1</v>
      </c>
      <c r="D727" t="s">
        <v>998</v>
      </c>
      <c r="E727">
        <v>773</v>
      </c>
      <c r="F727">
        <v>9.1</v>
      </c>
      <c r="G727">
        <v>11</v>
      </c>
      <c r="H727">
        <v>0.21</v>
      </c>
      <c r="I727">
        <v>0.42</v>
      </c>
      <c r="J727" t="s">
        <v>753</v>
      </c>
      <c r="K727" t="s">
        <v>762</v>
      </c>
      <c r="L727" t="s">
        <v>762</v>
      </c>
      <c r="M727" t="s">
        <v>738</v>
      </c>
      <c r="N727" t="s">
        <v>753</v>
      </c>
      <c r="O727" t="s">
        <v>2352</v>
      </c>
      <c r="P727" t="s">
        <v>753</v>
      </c>
      <c r="Q727">
        <v>0</v>
      </c>
      <c r="R727" t="s">
        <v>753</v>
      </c>
      <c r="S727">
        <v>0</v>
      </c>
      <c r="T727" t="s">
        <v>753</v>
      </c>
      <c r="U727">
        <v>0</v>
      </c>
      <c r="V727" t="s">
        <v>753</v>
      </c>
      <c r="W727" t="s">
        <v>753</v>
      </c>
      <c r="X727">
        <v>0</v>
      </c>
      <c r="Y727" t="s">
        <v>753</v>
      </c>
      <c r="Z727">
        <v>0</v>
      </c>
      <c r="AA727" t="s">
        <v>753</v>
      </c>
      <c r="AB727">
        <v>0</v>
      </c>
      <c r="AC727">
        <v>2.8645</v>
      </c>
      <c r="AD727">
        <v>56.206600000000002</v>
      </c>
      <c r="AE727">
        <v>29.944099999999999</v>
      </c>
      <c r="AF727">
        <v>1150</v>
      </c>
      <c r="AG727">
        <v>42</v>
      </c>
      <c r="AH727">
        <v>177</v>
      </c>
      <c r="AI727">
        <v>25</v>
      </c>
      <c r="AJ727" t="s">
        <v>1153</v>
      </c>
      <c r="AK727">
        <v>1200092</v>
      </c>
      <c r="AL727">
        <v>12000438</v>
      </c>
      <c r="AM727">
        <v>12000437</v>
      </c>
      <c r="AN727">
        <v>472406</v>
      </c>
      <c r="AO727">
        <v>6293786</v>
      </c>
      <c r="AP727">
        <v>99</v>
      </c>
      <c r="AQ727">
        <v>99</v>
      </c>
      <c r="AR727" t="s">
        <v>758</v>
      </c>
      <c r="AS727" t="s">
        <v>762</v>
      </c>
      <c r="AT727">
        <v>1.8385</v>
      </c>
      <c r="AU727" t="s">
        <v>763</v>
      </c>
      <c r="AV727">
        <v>0.55630000000000002</v>
      </c>
      <c r="AW727" t="s">
        <v>763</v>
      </c>
      <c r="AX727">
        <v>112.1234</v>
      </c>
      <c r="AY727" t="s">
        <v>753</v>
      </c>
      <c r="AZ727">
        <v>0</v>
      </c>
      <c r="BA727" t="s">
        <v>753</v>
      </c>
      <c r="BB727" t="s">
        <v>753</v>
      </c>
      <c r="BC727" t="s">
        <v>753</v>
      </c>
      <c r="BD727" t="s">
        <v>753</v>
      </c>
    </row>
    <row r="728" spans="1:56" x14ac:dyDescent="0.25">
      <c r="A728" t="s">
        <v>1154</v>
      </c>
      <c r="B728">
        <v>378</v>
      </c>
      <c r="C728">
        <v>1</v>
      </c>
      <c r="D728" t="s">
        <v>998</v>
      </c>
      <c r="E728">
        <v>773</v>
      </c>
      <c r="F728">
        <v>7.4</v>
      </c>
      <c r="G728">
        <v>15</v>
      </c>
      <c r="H728">
        <v>0.14000000000000001</v>
      </c>
      <c r="I728">
        <v>0.28999999999999998</v>
      </c>
      <c r="J728" t="s">
        <v>753</v>
      </c>
      <c r="K728" t="s">
        <v>762</v>
      </c>
      <c r="L728" t="s">
        <v>762</v>
      </c>
      <c r="M728" t="s">
        <v>738</v>
      </c>
      <c r="N728" t="s">
        <v>762</v>
      </c>
      <c r="O728" t="s">
        <v>2352</v>
      </c>
      <c r="P728" t="s">
        <v>753</v>
      </c>
      <c r="Q728">
        <v>0</v>
      </c>
      <c r="R728" t="s">
        <v>753</v>
      </c>
      <c r="S728">
        <v>0</v>
      </c>
      <c r="T728" t="s">
        <v>753</v>
      </c>
      <c r="U728">
        <v>0</v>
      </c>
      <c r="V728" t="s">
        <v>753</v>
      </c>
      <c r="W728" t="s">
        <v>762</v>
      </c>
      <c r="X728">
        <v>0</v>
      </c>
      <c r="Y728" t="s">
        <v>753</v>
      </c>
      <c r="Z728">
        <v>0</v>
      </c>
      <c r="AA728" t="s">
        <v>753</v>
      </c>
      <c r="AB728">
        <v>0</v>
      </c>
      <c r="AC728">
        <v>3.0171000000000001</v>
      </c>
      <c r="AD728">
        <v>112.98820000000001</v>
      </c>
      <c r="AE728">
        <v>20.656199999999998</v>
      </c>
      <c r="AF728">
        <v>1150</v>
      </c>
      <c r="AG728">
        <v>42</v>
      </c>
      <c r="AH728">
        <v>177</v>
      </c>
      <c r="AI728">
        <v>25</v>
      </c>
      <c r="AJ728" t="s">
        <v>1155</v>
      </c>
      <c r="AK728">
        <v>1200093</v>
      </c>
      <c r="AL728">
        <v>12000440</v>
      </c>
      <c r="AM728">
        <v>12000439</v>
      </c>
      <c r="AN728">
        <v>473218</v>
      </c>
      <c r="AO728">
        <v>6291614</v>
      </c>
      <c r="AP728">
        <v>99</v>
      </c>
      <c r="AQ728">
        <v>99</v>
      </c>
      <c r="AR728" t="s">
        <v>758</v>
      </c>
      <c r="AS728" t="s">
        <v>762</v>
      </c>
      <c r="AT728">
        <v>3.6964999999999999</v>
      </c>
      <c r="AU728" t="s">
        <v>763</v>
      </c>
      <c r="AV728">
        <v>0.31769999999999998</v>
      </c>
      <c r="AW728" t="s">
        <v>763</v>
      </c>
      <c r="AX728">
        <v>107.5472</v>
      </c>
      <c r="AY728" t="s">
        <v>753</v>
      </c>
      <c r="AZ728">
        <v>0</v>
      </c>
      <c r="BA728" t="s">
        <v>753</v>
      </c>
      <c r="BB728" t="s">
        <v>753</v>
      </c>
      <c r="BC728" t="s">
        <v>753</v>
      </c>
      <c r="BD728" t="s">
        <v>753</v>
      </c>
    </row>
    <row r="729" spans="1:56" x14ac:dyDescent="0.25">
      <c r="A729" t="s">
        <v>696</v>
      </c>
      <c r="B729">
        <v>36699</v>
      </c>
      <c r="C729">
        <v>1</v>
      </c>
      <c r="D729" t="s">
        <v>801</v>
      </c>
      <c r="E729">
        <v>573</v>
      </c>
      <c r="F729">
        <v>2.8</v>
      </c>
      <c r="G729">
        <v>14</v>
      </c>
      <c r="H729">
        <v>3.76</v>
      </c>
      <c r="I729">
        <v>8.5</v>
      </c>
      <c r="J729" t="s">
        <v>753</v>
      </c>
      <c r="K729" t="s">
        <v>762</v>
      </c>
      <c r="L729" t="s">
        <v>762</v>
      </c>
      <c r="M729" t="s">
        <v>738</v>
      </c>
      <c r="N729" t="s">
        <v>762</v>
      </c>
      <c r="O729" t="s">
        <v>2352</v>
      </c>
      <c r="P729" t="s">
        <v>753</v>
      </c>
      <c r="Q729">
        <v>0</v>
      </c>
      <c r="R729" t="s">
        <v>753</v>
      </c>
      <c r="S729">
        <v>0</v>
      </c>
      <c r="T729" t="s">
        <v>753</v>
      </c>
      <c r="U729">
        <v>0</v>
      </c>
      <c r="V729" t="s">
        <v>753</v>
      </c>
      <c r="W729" t="s">
        <v>762</v>
      </c>
      <c r="X729">
        <v>0</v>
      </c>
      <c r="Y729" t="s">
        <v>753</v>
      </c>
      <c r="Z729">
        <v>0</v>
      </c>
      <c r="AA729" t="s">
        <v>753</v>
      </c>
      <c r="AB729">
        <v>0</v>
      </c>
      <c r="AC729">
        <v>0.60489999999999999</v>
      </c>
      <c r="AD729">
        <v>260.2303</v>
      </c>
      <c r="AE729">
        <v>0</v>
      </c>
      <c r="AF729">
        <v>3150</v>
      </c>
      <c r="AG729">
        <v>84</v>
      </c>
      <c r="AH729">
        <v>73</v>
      </c>
      <c r="AI729">
        <v>50</v>
      </c>
      <c r="AJ729" t="s">
        <v>2141</v>
      </c>
      <c r="AK729">
        <v>3000070</v>
      </c>
      <c r="AL729">
        <v>30000169</v>
      </c>
      <c r="AM729">
        <v>30000126</v>
      </c>
      <c r="AN729">
        <v>446601</v>
      </c>
      <c r="AO729">
        <v>6164573</v>
      </c>
      <c r="AP729">
        <v>99</v>
      </c>
      <c r="AQ729">
        <v>99</v>
      </c>
      <c r="AR729" t="s">
        <v>758</v>
      </c>
      <c r="AS729" t="s">
        <v>762</v>
      </c>
      <c r="AT729">
        <v>1.1444000000000001</v>
      </c>
      <c r="AU729" t="s">
        <v>755</v>
      </c>
      <c r="AV729">
        <v>0.13089999999999999</v>
      </c>
      <c r="AW729" t="s">
        <v>753</v>
      </c>
      <c r="AX729">
        <v>69.971199999999996</v>
      </c>
      <c r="AY729" t="s">
        <v>753</v>
      </c>
      <c r="AZ729">
        <v>0</v>
      </c>
      <c r="BA729" t="s">
        <v>753</v>
      </c>
      <c r="BB729" t="s">
        <v>753</v>
      </c>
      <c r="BC729" t="s">
        <v>753</v>
      </c>
      <c r="BD729" t="s">
        <v>753</v>
      </c>
    </row>
    <row r="730" spans="1:56" x14ac:dyDescent="0.25">
      <c r="A730" t="s">
        <v>344</v>
      </c>
      <c r="B730">
        <v>727</v>
      </c>
      <c r="C730">
        <v>2</v>
      </c>
      <c r="D730" t="s">
        <v>1495</v>
      </c>
      <c r="E730">
        <v>219</v>
      </c>
      <c r="F730">
        <v>15.4</v>
      </c>
      <c r="G730">
        <v>9</v>
      </c>
      <c r="H730">
        <v>0.5</v>
      </c>
      <c r="I730">
        <v>1</v>
      </c>
      <c r="J730" t="s">
        <v>787</v>
      </c>
      <c r="K730" t="s">
        <v>787</v>
      </c>
      <c r="L730" t="s">
        <v>787</v>
      </c>
      <c r="M730" t="s">
        <v>754</v>
      </c>
      <c r="N730" t="s">
        <v>787</v>
      </c>
      <c r="O730" t="s">
        <v>2352</v>
      </c>
      <c r="P730" t="s">
        <v>860</v>
      </c>
      <c r="Q730">
        <v>0</v>
      </c>
      <c r="R730" t="s">
        <v>860</v>
      </c>
      <c r="S730">
        <v>0</v>
      </c>
      <c r="T730" t="s">
        <v>860</v>
      </c>
      <c r="U730">
        <v>0</v>
      </c>
      <c r="V730" t="s">
        <v>787</v>
      </c>
      <c r="W730" t="s">
        <v>787</v>
      </c>
      <c r="X730">
        <v>0</v>
      </c>
      <c r="Y730" t="s">
        <v>860</v>
      </c>
      <c r="Z730">
        <v>0</v>
      </c>
      <c r="AA730" t="s">
        <v>860</v>
      </c>
      <c r="AB730">
        <v>0</v>
      </c>
      <c r="AC730">
        <v>4.3007</v>
      </c>
      <c r="AD730">
        <v>44.293399999999998</v>
      </c>
      <c r="AE730">
        <v>0.2</v>
      </c>
      <c r="AF730">
        <v>0</v>
      </c>
      <c r="AG730">
        <v>133</v>
      </c>
      <c r="AH730">
        <v>117</v>
      </c>
      <c r="AI730">
        <v>108</v>
      </c>
      <c r="AJ730" t="s">
        <v>1531</v>
      </c>
      <c r="AK730">
        <v>4900033</v>
      </c>
      <c r="AL730">
        <v>49000151</v>
      </c>
      <c r="AM730">
        <v>49000113</v>
      </c>
      <c r="AN730">
        <v>703642</v>
      </c>
      <c r="AO730">
        <v>6206433</v>
      </c>
      <c r="AP730">
        <v>703642</v>
      </c>
      <c r="AQ730">
        <v>6206433</v>
      </c>
      <c r="AR730" t="s">
        <v>758</v>
      </c>
      <c r="AS730" t="s">
        <v>762</v>
      </c>
      <c r="AT730">
        <v>3.448</v>
      </c>
      <c r="AU730" t="s">
        <v>763</v>
      </c>
      <c r="AV730">
        <v>0.21379999999999999</v>
      </c>
      <c r="AW730" t="s">
        <v>763</v>
      </c>
      <c r="AX730">
        <v>142.36680000000001</v>
      </c>
      <c r="AY730" t="s">
        <v>753</v>
      </c>
      <c r="AZ730" t="s">
        <v>764</v>
      </c>
      <c r="BA730" t="s">
        <v>762</v>
      </c>
      <c r="BB730" t="s">
        <v>762</v>
      </c>
      <c r="BC730" t="s">
        <v>753</v>
      </c>
      <c r="BD730" t="s">
        <v>762</v>
      </c>
    </row>
    <row r="731" spans="1:56" x14ac:dyDescent="0.25">
      <c r="A731" t="s">
        <v>345</v>
      </c>
      <c r="B731">
        <v>728</v>
      </c>
      <c r="C731">
        <v>2</v>
      </c>
      <c r="D731" t="s">
        <v>1495</v>
      </c>
      <c r="E731">
        <v>219</v>
      </c>
      <c r="F731">
        <v>13.7</v>
      </c>
      <c r="G731">
        <v>10</v>
      </c>
      <c r="H731">
        <v>7.92</v>
      </c>
      <c r="I731">
        <v>15</v>
      </c>
      <c r="J731" t="s">
        <v>753</v>
      </c>
      <c r="K731" t="s">
        <v>753</v>
      </c>
      <c r="L731" t="s">
        <v>753</v>
      </c>
      <c r="M731" t="s">
        <v>754</v>
      </c>
      <c r="N731" t="s">
        <v>755</v>
      </c>
      <c r="O731" t="s">
        <v>2352</v>
      </c>
      <c r="P731" t="s">
        <v>753</v>
      </c>
      <c r="Q731" t="s">
        <v>753</v>
      </c>
      <c r="R731" t="s">
        <v>753</v>
      </c>
      <c r="S731" t="s">
        <v>753</v>
      </c>
      <c r="T731" t="s">
        <v>753</v>
      </c>
      <c r="U731">
        <v>0</v>
      </c>
      <c r="V731" t="s">
        <v>753</v>
      </c>
      <c r="W731" t="s">
        <v>755</v>
      </c>
      <c r="X731">
        <v>0</v>
      </c>
      <c r="Y731" t="s">
        <v>753</v>
      </c>
      <c r="Z731">
        <v>0</v>
      </c>
      <c r="AA731" t="s">
        <v>753</v>
      </c>
      <c r="AB731">
        <v>0</v>
      </c>
      <c r="AC731">
        <v>2.1128</v>
      </c>
      <c r="AD731">
        <v>1.8605</v>
      </c>
      <c r="AE731" t="s">
        <v>1477</v>
      </c>
      <c r="AF731">
        <v>3140</v>
      </c>
      <c r="AG731">
        <v>0</v>
      </c>
      <c r="AH731">
        <v>0</v>
      </c>
      <c r="AI731">
        <v>0</v>
      </c>
      <c r="AJ731" t="s">
        <v>1532</v>
      </c>
      <c r="AK731">
        <v>5200080</v>
      </c>
      <c r="AL731">
        <v>52000988</v>
      </c>
      <c r="AM731">
        <v>52000144</v>
      </c>
      <c r="AN731">
        <v>695283</v>
      </c>
      <c r="AO731">
        <v>6198956</v>
      </c>
      <c r="AP731">
        <v>695283</v>
      </c>
      <c r="AQ731">
        <v>6198956</v>
      </c>
      <c r="AR731" t="s">
        <v>758</v>
      </c>
      <c r="AS731" t="s">
        <v>755</v>
      </c>
      <c r="AT731" t="s">
        <v>1477</v>
      </c>
      <c r="AU731">
        <v>0</v>
      </c>
      <c r="AV731">
        <v>0</v>
      </c>
      <c r="AW731">
        <v>0</v>
      </c>
      <c r="AX731">
        <v>105.86020000000001</v>
      </c>
      <c r="AY731" t="s">
        <v>753</v>
      </c>
      <c r="AZ731">
        <v>0</v>
      </c>
      <c r="BA731" t="s">
        <v>753</v>
      </c>
      <c r="BB731" t="s">
        <v>753</v>
      </c>
      <c r="BC731" t="s">
        <v>753</v>
      </c>
      <c r="BD731" t="s">
        <v>753</v>
      </c>
    </row>
    <row r="732" spans="1:56" x14ac:dyDescent="0.25">
      <c r="A732" t="s">
        <v>261</v>
      </c>
      <c r="B732">
        <v>574</v>
      </c>
      <c r="C732">
        <v>1</v>
      </c>
      <c r="D732" t="s">
        <v>932</v>
      </c>
      <c r="E732">
        <v>706</v>
      </c>
      <c r="F732">
        <v>373.2</v>
      </c>
      <c r="G732">
        <v>9</v>
      </c>
      <c r="H732">
        <v>2.89</v>
      </c>
      <c r="I732">
        <v>6</v>
      </c>
      <c r="J732" t="s">
        <v>753</v>
      </c>
      <c r="K732" t="s">
        <v>762</v>
      </c>
      <c r="L732" t="s">
        <v>762</v>
      </c>
      <c r="M732" t="s">
        <v>738</v>
      </c>
      <c r="N732" t="s">
        <v>762</v>
      </c>
      <c r="O732" t="s">
        <v>2352</v>
      </c>
      <c r="P732" t="s">
        <v>753</v>
      </c>
      <c r="Q732" t="s">
        <v>762</v>
      </c>
      <c r="R732" t="s">
        <v>753</v>
      </c>
      <c r="S732" t="s">
        <v>762</v>
      </c>
      <c r="T732" t="s">
        <v>753</v>
      </c>
      <c r="U732">
        <v>0</v>
      </c>
      <c r="V732" t="s">
        <v>753</v>
      </c>
      <c r="W732" t="s">
        <v>762</v>
      </c>
      <c r="X732">
        <v>0</v>
      </c>
      <c r="Y732" t="s">
        <v>753</v>
      </c>
      <c r="Z732">
        <v>0</v>
      </c>
      <c r="AA732" t="s">
        <v>753</v>
      </c>
      <c r="AB732">
        <v>0</v>
      </c>
      <c r="AC732">
        <v>2.3673999999999999</v>
      </c>
      <c r="AD732">
        <v>19.845099999999999</v>
      </c>
      <c r="AE732" t="s">
        <v>1477</v>
      </c>
      <c r="AF732">
        <v>3150</v>
      </c>
      <c r="AG732">
        <v>48</v>
      </c>
      <c r="AH732">
        <v>44</v>
      </c>
      <c r="AI732">
        <v>0</v>
      </c>
      <c r="AJ732" t="s">
        <v>1372</v>
      </c>
      <c r="AK732">
        <v>2300007</v>
      </c>
      <c r="AL732">
        <v>23000243</v>
      </c>
      <c r="AM732">
        <v>23000009</v>
      </c>
      <c r="AN732">
        <v>604655</v>
      </c>
      <c r="AO732">
        <v>6235720</v>
      </c>
      <c r="AP732">
        <v>604449</v>
      </c>
      <c r="AQ732">
        <v>6235993</v>
      </c>
      <c r="AR732" t="s">
        <v>758</v>
      </c>
      <c r="AS732" t="s">
        <v>762</v>
      </c>
      <c r="AT732">
        <v>1.0168999999999999</v>
      </c>
      <c r="AU732" t="s">
        <v>755</v>
      </c>
      <c r="AV732">
        <v>6.4299999999999996E-2</v>
      </c>
      <c r="AW732" t="s">
        <v>753</v>
      </c>
      <c r="AX732">
        <v>105.1658</v>
      </c>
      <c r="AY732" t="s">
        <v>753</v>
      </c>
      <c r="AZ732">
        <v>0</v>
      </c>
      <c r="BA732" t="s">
        <v>753</v>
      </c>
      <c r="BB732" t="s">
        <v>753</v>
      </c>
      <c r="BC732" t="s">
        <v>753</v>
      </c>
      <c r="BD732" t="s">
        <v>753</v>
      </c>
    </row>
    <row r="733" spans="1:56" x14ac:dyDescent="0.25">
      <c r="A733" t="s">
        <v>151</v>
      </c>
      <c r="B733">
        <v>379</v>
      </c>
      <c r="C733">
        <v>1</v>
      </c>
      <c r="D733" t="s">
        <v>998</v>
      </c>
      <c r="E733">
        <v>661</v>
      </c>
      <c r="F733">
        <v>152.9</v>
      </c>
      <c r="G733">
        <v>9</v>
      </c>
      <c r="H733">
        <v>2.54</v>
      </c>
      <c r="I733">
        <v>10.1</v>
      </c>
      <c r="J733" t="s">
        <v>753</v>
      </c>
      <c r="K733" t="s">
        <v>787</v>
      </c>
      <c r="L733" t="s">
        <v>787</v>
      </c>
      <c r="M733" t="s">
        <v>738</v>
      </c>
      <c r="N733" t="s">
        <v>787</v>
      </c>
      <c r="O733" t="s">
        <v>760</v>
      </c>
      <c r="P733" t="s">
        <v>753</v>
      </c>
      <c r="Q733" t="s">
        <v>762</v>
      </c>
      <c r="R733" t="s">
        <v>753</v>
      </c>
      <c r="S733" t="s">
        <v>762</v>
      </c>
      <c r="T733" t="s">
        <v>753</v>
      </c>
      <c r="U733" t="s">
        <v>760</v>
      </c>
      <c r="V733" t="s">
        <v>753</v>
      </c>
      <c r="W733" t="s">
        <v>760</v>
      </c>
      <c r="X733">
        <v>0</v>
      </c>
      <c r="Y733" t="s">
        <v>753</v>
      </c>
      <c r="Z733" t="s">
        <v>787</v>
      </c>
      <c r="AA733" t="s">
        <v>753</v>
      </c>
      <c r="AB733" t="s">
        <v>764</v>
      </c>
      <c r="AC733">
        <v>1.4117999999999999</v>
      </c>
      <c r="AD733">
        <v>11.2661</v>
      </c>
      <c r="AE733">
        <v>0.1</v>
      </c>
      <c r="AF733">
        <v>3150</v>
      </c>
      <c r="AG733">
        <v>41</v>
      </c>
      <c r="AH733">
        <v>41</v>
      </c>
      <c r="AI733">
        <v>0</v>
      </c>
      <c r="AJ733" t="s">
        <v>1156</v>
      </c>
      <c r="AK733">
        <v>2000026</v>
      </c>
      <c r="AL733">
        <v>20000053</v>
      </c>
      <c r="AM733">
        <v>20000035</v>
      </c>
      <c r="AN733">
        <v>495462</v>
      </c>
      <c r="AO733">
        <v>6253704</v>
      </c>
      <c r="AP733">
        <v>495354</v>
      </c>
      <c r="AQ733">
        <v>6253619</v>
      </c>
      <c r="AR733" t="s">
        <v>758</v>
      </c>
      <c r="AS733" t="s">
        <v>762</v>
      </c>
      <c r="AT733">
        <v>1.5799000000000001</v>
      </c>
      <c r="AU733" t="s">
        <v>763</v>
      </c>
      <c r="AV733">
        <v>0.1099</v>
      </c>
      <c r="AW733" t="s">
        <v>763</v>
      </c>
      <c r="AX733">
        <v>134.1344</v>
      </c>
      <c r="AY733" t="s">
        <v>753</v>
      </c>
      <c r="AZ733" t="s">
        <v>764</v>
      </c>
      <c r="BA733" t="s">
        <v>753</v>
      </c>
      <c r="BB733" t="s">
        <v>753</v>
      </c>
      <c r="BC733" t="s">
        <v>753</v>
      </c>
      <c r="BD733" t="s">
        <v>753</v>
      </c>
    </row>
    <row r="734" spans="1:56" x14ac:dyDescent="0.25">
      <c r="A734" t="s">
        <v>397</v>
      </c>
      <c r="B734">
        <v>825</v>
      </c>
      <c r="C734">
        <v>2</v>
      </c>
      <c r="D734" t="s">
        <v>1577</v>
      </c>
      <c r="E734">
        <v>153</v>
      </c>
      <c r="F734">
        <v>16.399999999999999</v>
      </c>
      <c r="G734">
        <v>11</v>
      </c>
      <c r="H734">
        <v>1.05</v>
      </c>
      <c r="I734">
        <v>2.5</v>
      </c>
      <c r="J734" t="s">
        <v>753</v>
      </c>
      <c r="K734" t="s">
        <v>762</v>
      </c>
      <c r="L734" t="s">
        <v>762</v>
      </c>
      <c r="M734" t="s">
        <v>738</v>
      </c>
      <c r="N734" t="s">
        <v>753</v>
      </c>
      <c r="O734" t="s">
        <v>2352</v>
      </c>
      <c r="P734" t="s">
        <v>753</v>
      </c>
      <c r="Q734">
        <v>0</v>
      </c>
      <c r="R734" t="s">
        <v>753</v>
      </c>
      <c r="S734">
        <v>0</v>
      </c>
      <c r="T734" t="s">
        <v>753</v>
      </c>
      <c r="U734" t="s">
        <v>762</v>
      </c>
      <c r="V734" t="s">
        <v>753</v>
      </c>
      <c r="W734" t="s">
        <v>762</v>
      </c>
      <c r="X734">
        <v>0</v>
      </c>
      <c r="Y734" t="s">
        <v>753</v>
      </c>
      <c r="Z734" t="s">
        <v>762</v>
      </c>
      <c r="AA734" t="s">
        <v>753</v>
      </c>
      <c r="AB734">
        <v>0</v>
      </c>
      <c r="AC734">
        <v>3.0430000000000001</v>
      </c>
      <c r="AD734">
        <v>18.011299999999999</v>
      </c>
      <c r="AE734">
        <v>4.1885000000000003</v>
      </c>
      <c r="AF734">
        <v>1150</v>
      </c>
      <c r="AG734">
        <v>0</v>
      </c>
      <c r="AH734">
        <v>0</v>
      </c>
      <c r="AI734">
        <v>0</v>
      </c>
      <c r="AJ734" t="s">
        <v>1599</v>
      </c>
      <c r="AK734">
        <v>5300058</v>
      </c>
      <c r="AL734">
        <v>53000142</v>
      </c>
      <c r="AM734">
        <v>53000110</v>
      </c>
      <c r="AN734">
        <v>715013</v>
      </c>
      <c r="AO734">
        <v>6168533</v>
      </c>
      <c r="AP734">
        <v>715013</v>
      </c>
      <c r="AQ734">
        <v>6168533</v>
      </c>
      <c r="AR734" t="s">
        <v>758</v>
      </c>
      <c r="AS734" t="s">
        <v>755</v>
      </c>
      <c r="AT734">
        <v>0.84630000000000005</v>
      </c>
      <c r="AU734" t="s">
        <v>755</v>
      </c>
      <c r="AV734">
        <v>6.1100000000000002E-2</v>
      </c>
      <c r="AW734" t="s">
        <v>753</v>
      </c>
      <c r="AX734">
        <v>112.51560000000001</v>
      </c>
      <c r="AY734" t="s">
        <v>753</v>
      </c>
      <c r="AZ734">
        <v>0</v>
      </c>
      <c r="BA734" t="s">
        <v>753</v>
      </c>
      <c r="BB734" t="s">
        <v>753</v>
      </c>
      <c r="BC734" t="s">
        <v>753</v>
      </c>
      <c r="BD734" t="s">
        <v>753</v>
      </c>
    </row>
    <row r="735" spans="1:56" x14ac:dyDescent="0.25">
      <c r="A735" t="s">
        <v>152</v>
      </c>
      <c r="B735">
        <v>380</v>
      </c>
      <c r="C735">
        <v>1</v>
      </c>
      <c r="D735" t="s">
        <v>998</v>
      </c>
      <c r="E735">
        <v>840</v>
      </c>
      <c r="F735">
        <v>7.1</v>
      </c>
      <c r="G735">
        <v>9</v>
      </c>
      <c r="H735">
        <v>0.7</v>
      </c>
      <c r="I735">
        <v>1.4</v>
      </c>
      <c r="J735" t="s">
        <v>753</v>
      </c>
      <c r="K735" t="s">
        <v>762</v>
      </c>
      <c r="L735" t="s">
        <v>762</v>
      </c>
      <c r="M735" t="s">
        <v>738</v>
      </c>
      <c r="N735" t="s">
        <v>787</v>
      </c>
      <c r="O735" t="s">
        <v>762</v>
      </c>
      <c r="P735" t="s">
        <v>753</v>
      </c>
      <c r="Q735" t="s">
        <v>762</v>
      </c>
      <c r="R735" t="s">
        <v>753</v>
      </c>
      <c r="S735" t="s">
        <v>762</v>
      </c>
      <c r="T735" t="s">
        <v>753</v>
      </c>
      <c r="U735" t="s">
        <v>762</v>
      </c>
      <c r="V735" t="s">
        <v>753</v>
      </c>
      <c r="W735" t="s">
        <v>762</v>
      </c>
      <c r="X735">
        <v>0</v>
      </c>
      <c r="Y735" t="s">
        <v>753</v>
      </c>
      <c r="Z735" t="s">
        <v>755</v>
      </c>
      <c r="AA735" t="s">
        <v>753</v>
      </c>
      <c r="AB735" t="s">
        <v>764</v>
      </c>
      <c r="AC735">
        <v>2.5798999999999999</v>
      </c>
      <c r="AD735">
        <v>41.164499999999997</v>
      </c>
      <c r="AE735">
        <v>0.18290000000000001</v>
      </c>
      <c r="AF735">
        <v>3150</v>
      </c>
      <c r="AG735">
        <v>0</v>
      </c>
      <c r="AH735">
        <v>0</v>
      </c>
      <c r="AI735">
        <v>0</v>
      </c>
      <c r="AJ735" t="s">
        <v>1157</v>
      </c>
      <c r="AK735">
        <v>1000081</v>
      </c>
      <c r="AL735">
        <v>10000158</v>
      </c>
      <c r="AM735">
        <v>10000154</v>
      </c>
      <c r="AN735">
        <v>542629</v>
      </c>
      <c r="AO735">
        <v>6301301</v>
      </c>
      <c r="AP735">
        <v>542614</v>
      </c>
      <c r="AQ735">
        <v>6301297</v>
      </c>
      <c r="AR735" t="s">
        <v>758</v>
      </c>
      <c r="AS735" t="s">
        <v>762</v>
      </c>
      <c r="AT735">
        <v>2.4493</v>
      </c>
      <c r="AU735" t="s">
        <v>763</v>
      </c>
      <c r="AV735">
        <v>0.34899999999999998</v>
      </c>
      <c r="AW735" t="s">
        <v>763</v>
      </c>
      <c r="AX735">
        <v>107.9761</v>
      </c>
      <c r="AY735" t="s">
        <v>753</v>
      </c>
      <c r="AZ735" t="s">
        <v>764</v>
      </c>
      <c r="BA735" t="s">
        <v>753</v>
      </c>
      <c r="BB735" t="s">
        <v>753</v>
      </c>
      <c r="BC735" t="s">
        <v>753</v>
      </c>
      <c r="BD735" t="s">
        <v>753</v>
      </c>
    </row>
    <row r="736" spans="1:56" x14ac:dyDescent="0.25">
      <c r="A736" t="s">
        <v>153</v>
      </c>
      <c r="B736">
        <v>381</v>
      </c>
      <c r="C736">
        <v>1</v>
      </c>
      <c r="D736" t="s">
        <v>998</v>
      </c>
      <c r="E736">
        <v>787</v>
      </c>
      <c r="F736">
        <v>47.6</v>
      </c>
      <c r="G736">
        <v>9</v>
      </c>
      <c r="H736">
        <v>0.75</v>
      </c>
      <c r="I736">
        <v>2.2999999999999998</v>
      </c>
      <c r="J736" t="s">
        <v>753</v>
      </c>
      <c r="K736" t="s">
        <v>753</v>
      </c>
      <c r="L736" t="s">
        <v>753</v>
      </c>
      <c r="M736" t="s">
        <v>754</v>
      </c>
      <c r="N736" t="s">
        <v>753</v>
      </c>
      <c r="O736" t="s">
        <v>2352</v>
      </c>
      <c r="P736" t="s">
        <v>860</v>
      </c>
      <c r="Q736" t="s">
        <v>753</v>
      </c>
      <c r="R736" t="s">
        <v>753</v>
      </c>
      <c r="S736" t="s">
        <v>753</v>
      </c>
      <c r="T736" t="s">
        <v>753</v>
      </c>
      <c r="U736">
        <v>0</v>
      </c>
      <c r="V736" t="s">
        <v>753</v>
      </c>
      <c r="W736" t="s">
        <v>753</v>
      </c>
      <c r="X736">
        <v>0</v>
      </c>
      <c r="Y736" t="s">
        <v>860</v>
      </c>
      <c r="Z736">
        <v>0</v>
      </c>
      <c r="AA736" t="s">
        <v>860</v>
      </c>
      <c r="AB736">
        <v>0</v>
      </c>
      <c r="AC736">
        <v>2.0091999999999999</v>
      </c>
      <c r="AD736">
        <v>25.996700000000001</v>
      </c>
      <c r="AE736">
        <v>0.3569</v>
      </c>
      <c r="AF736">
        <v>3140</v>
      </c>
      <c r="AG736">
        <v>0</v>
      </c>
      <c r="AH736">
        <v>0</v>
      </c>
      <c r="AI736">
        <v>0</v>
      </c>
      <c r="AJ736" t="s">
        <v>1158</v>
      </c>
      <c r="AK736">
        <v>900321</v>
      </c>
      <c r="AL736">
        <v>9001144</v>
      </c>
      <c r="AM736">
        <v>9001143</v>
      </c>
      <c r="AN736">
        <v>476870</v>
      </c>
      <c r="AO736">
        <v>6304515</v>
      </c>
      <c r="AP736">
        <v>476870</v>
      </c>
      <c r="AQ736">
        <v>6304515</v>
      </c>
      <c r="AR736" t="s">
        <v>758</v>
      </c>
      <c r="AS736">
        <v>0</v>
      </c>
      <c r="AT736" t="s">
        <v>1477</v>
      </c>
      <c r="AU736">
        <v>0</v>
      </c>
      <c r="AV736" t="s">
        <v>1477</v>
      </c>
      <c r="AW736">
        <v>0</v>
      </c>
      <c r="AX736">
        <v>117.84229999999999</v>
      </c>
      <c r="AY736" t="s">
        <v>753</v>
      </c>
      <c r="AZ736">
        <v>0</v>
      </c>
      <c r="BA736" t="s">
        <v>860</v>
      </c>
      <c r="BB736" t="s">
        <v>860</v>
      </c>
      <c r="BC736" t="s">
        <v>753</v>
      </c>
      <c r="BD736" t="s">
        <v>860</v>
      </c>
    </row>
    <row r="737" spans="1:56" x14ac:dyDescent="0.25">
      <c r="A737" t="s">
        <v>94</v>
      </c>
      <c r="B737">
        <v>239</v>
      </c>
      <c r="C737">
        <v>1</v>
      </c>
      <c r="D737" t="s">
        <v>979</v>
      </c>
      <c r="E737">
        <v>430</v>
      </c>
      <c r="F737">
        <v>28.8</v>
      </c>
      <c r="G737">
        <v>13</v>
      </c>
      <c r="H737">
        <v>0.57999999999999996</v>
      </c>
      <c r="I737">
        <v>0.91</v>
      </c>
      <c r="J737" t="s">
        <v>753</v>
      </c>
      <c r="K737" t="s">
        <v>787</v>
      </c>
      <c r="L737" t="s">
        <v>787</v>
      </c>
      <c r="M737" t="s">
        <v>738</v>
      </c>
      <c r="N737" t="s">
        <v>787</v>
      </c>
      <c r="O737" t="s">
        <v>2352</v>
      </c>
      <c r="P737" t="s">
        <v>753</v>
      </c>
      <c r="Q737" t="s">
        <v>760</v>
      </c>
      <c r="R737" t="s">
        <v>753</v>
      </c>
      <c r="S737" t="s">
        <v>760</v>
      </c>
      <c r="T737" t="s">
        <v>753</v>
      </c>
      <c r="U737">
        <v>0</v>
      </c>
      <c r="V737" t="s">
        <v>753</v>
      </c>
      <c r="W737" t="s">
        <v>787</v>
      </c>
      <c r="X737">
        <v>0</v>
      </c>
      <c r="Y737" t="s">
        <v>753</v>
      </c>
      <c r="Z737">
        <v>0</v>
      </c>
      <c r="AA737" t="s">
        <v>753</v>
      </c>
      <c r="AB737" t="s">
        <v>764</v>
      </c>
      <c r="AC737">
        <v>3.9262999999999999</v>
      </c>
      <c r="AD737">
        <v>67.055899999999994</v>
      </c>
      <c r="AE737">
        <v>0.11692</v>
      </c>
      <c r="AF737">
        <v>3150</v>
      </c>
      <c r="AG737">
        <v>0</v>
      </c>
      <c r="AH737">
        <v>0</v>
      </c>
      <c r="AI737">
        <v>0</v>
      </c>
      <c r="AJ737" t="s">
        <v>993</v>
      </c>
      <c r="AK737">
        <v>4700106</v>
      </c>
      <c r="AL737">
        <v>47001148</v>
      </c>
      <c r="AM737">
        <v>47000167</v>
      </c>
      <c r="AN737">
        <v>579778</v>
      </c>
      <c r="AO737">
        <v>6106525</v>
      </c>
      <c r="AP737">
        <v>579895</v>
      </c>
      <c r="AQ737">
        <v>6106465</v>
      </c>
      <c r="AR737" t="s">
        <v>758</v>
      </c>
      <c r="AS737" t="s">
        <v>762</v>
      </c>
      <c r="AT737">
        <v>3.7549000000000001</v>
      </c>
      <c r="AU737" t="s">
        <v>763</v>
      </c>
      <c r="AV737">
        <v>0.44640000000000002</v>
      </c>
      <c r="AW737" t="s">
        <v>763</v>
      </c>
      <c r="AX737">
        <v>90.974800000000002</v>
      </c>
      <c r="AY737" t="s">
        <v>753</v>
      </c>
      <c r="AZ737" t="s">
        <v>764</v>
      </c>
      <c r="BA737" t="s">
        <v>753</v>
      </c>
      <c r="BB737" t="s">
        <v>753</v>
      </c>
      <c r="BC737" t="s">
        <v>753</v>
      </c>
      <c r="BD737" t="s">
        <v>753</v>
      </c>
    </row>
    <row r="738" spans="1:56" x14ac:dyDescent="0.25">
      <c r="A738" t="s">
        <v>177</v>
      </c>
      <c r="B738">
        <v>440</v>
      </c>
      <c r="C738">
        <v>1</v>
      </c>
      <c r="D738" t="s">
        <v>1217</v>
      </c>
      <c r="E738">
        <v>657</v>
      </c>
      <c r="F738">
        <v>123.5</v>
      </c>
      <c r="G738">
        <v>9</v>
      </c>
      <c r="H738">
        <v>1.8</v>
      </c>
      <c r="I738">
        <v>3.5</v>
      </c>
      <c r="J738" t="s">
        <v>753</v>
      </c>
      <c r="K738" t="s">
        <v>753</v>
      </c>
      <c r="L738" t="s">
        <v>753</v>
      </c>
      <c r="M738" t="s">
        <v>754</v>
      </c>
      <c r="N738" t="s">
        <v>753</v>
      </c>
      <c r="O738" t="s">
        <v>753</v>
      </c>
      <c r="P738" t="s">
        <v>753</v>
      </c>
      <c r="Q738" t="s">
        <v>755</v>
      </c>
      <c r="R738" t="s">
        <v>753</v>
      </c>
      <c r="S738" t="s">
        <v>753</v>
      </c>
      <c r="T738" t="s">
        <v>753</v>
      </c>
      <c r="U738" t="s">
        <v>755</v>
      </c>
      <c r="V738" t="s">
        <v>753</v>
      </c>
      <c r="W738" t="s">
        <v>755</v>
      </c>
      <c r="X738">
        <v>0</v>
      </c>
      <c r="Y738" t="s">
        <v>753</v>
      </c>
      <c r="Z738" t="s">
        <v>755</v>
      </c>
      <c r="AA738" t="s">
        <v>753</v>
      </c>
      <c r="AB738">
        <v>0</v>
      </c>
      <c r="AC738">
        <v>0.83150000000000002</v>
      </c>
      <c r="AD738">
        <v>18.650500000000001</v>
      </c>
      <c r="AE738">
        <v>0.1</v>
      </c>
      <c r="AF738">
        <v>3150</v>
      </c>
      <c r="AG738">
        <v>0</v>
      </c>
      <c r="AH738">
        <v>0</v>
      </c>
      <c r="AI738">
        <v>0</v>
      </c>
      <c r="AJ738" t="s">
        <v>1244</v>
      </c>
      <c r="AK738">
        <v>2200021</v>
      </c>
      <c r="AL738">
        <v>22000176</v>
      </c>
      <c r="AM738">
        <v>22000035</v>
      </c>
      <c r="AN738">
        <v>501979</v>
      </c>
      <c r="AO738">
        <v>6229849</v>
      </c>
      <c r="AP738">
        <v>501470</v>
      </c>
      <c r="AQ738">
        <v>6229904</v>
      </c>
      <c r="AR738" t="s">
        <v>758</v>
      </c>
      <c r="AS738" t="s">
        <v>755</v>
      </c>
      <c r="AT738">
        <v>1.0226</v>
      </c>
      <c r="AU738" t="s">
        <v>755</v>
      </c>
      <c r="AV738">
        <v>3.4450000000000001E-2</v>
      </c>
      <c r="AW738" t="s">
        <v>755</v>
      </c>
      <c r="AX738">
        <v>101.03700000000001</v>
      </c>
      <c r="AY738" t="s">
        <v>753</v>
      </c>
      <c r="AZ738" t="s">
        <v>764</v>
      </c>
      <c r="BA738" t="s">
        <v>753</v>
      </c>
      <c r="BB738" t="s">
        <v>753</v>
      </c>
      <c r="BC738" t="s">
        <v>753</v>
      </c>
      <c r="BD738" t="s">
        <v>753</v>
      </c>
    </row>
    <row r="739" spans="1:56" x14ac:dyDescent="0.25">
      <c r="A739" t="s">
        <v>651</v>
      </c>
      <c r="B739">
        <v>520</v>
      </c>
      <c r="C739">
        <v>1</v>
      </c>
      <c r="D739" t="s">
        <v>975</v>
      </c>
      <c r="E739">
        <v>746</v>
      </c>
      <c r="F739">
        <v>5</v>
      </c>
      <c r="G739">
        <v>9</v>
      </c>
      <c r="H739">
        <v>1.17</v>
      </c>
      <c r="I739">
        <v>1.6</v>
      </c>
      <c r="J739" t="s">
        <v>753</v>
      </c>
      <c r="K739" t="s">
        <v>753</v>
      </c>
      <c r="L739" t="s">
        <v>762</v>
      </c>
      <c r="M739" t="s">
        <v>754</v>
      </c>
      <c r="N739" t="s">
        <v>755</v>
      </c>
      <c r="O739" t="s">
        <v>2352</v>
      </c>
      <c r="P739" t="s">
        <v>753</v>
      </c>
      <c r="Q739" t="s">
        <v>753</v>
      </c>
      <c r="R739" t="s">
        <v>753</v>
      </c>
      <c r="S739" t="s">
        <v>753</v>
      </c>
      <c r="T739" t="s">
        <v>753</v>
      </c>
      <c r="U739">
        <v>0</v>
      </c>
      <c r="V739" t="s">
        <v>753</v>
      </c>
      <c r="W739" t="s">
        <v>755</v>
      </c>
      <c r="X739">
        <v>0</v>
      </c>
      <c r="Y739" t="s">
        <v>753</v>
      </c>
      <c r="Z739">
        <v>0</v>
      </c>
      <c r="AA739" t="s">
        <v>753</v>
      </c>
      <c r="AB739" t="s">
        <v>764</v>
      </c>
      <c r="AC739">
        <v>2.6987000000000001</v>
      </c>
      <c r="AD739">
        <v>31.0151</v>
      </c>
      <c r="AE739">
        <v>0.101575</v>
      </c>
      <c r="AF739">
        <v>0</v>
      </c>
      <c r="AG739">
        <v>0</v>
      </c>
      <c r="AH739">
        <v>0</v>
      </c>
      <c r="AI739">
        <v>0</v>
      </c>
      <c r="AJ739" t="s">
        <v>1322</v>
      </c>
      <c r="AK739">
        <v>2100329</v>
      </c>
      <c r="AL739">
        <v>21001769</v>
      </c>
      <c r="AM739">
        <v>21000370</v>
      </c>
      <c r="AN739">
        <v>556984</v>
      </c>
      <c r="AO739">
        <v>6210253</v>
      </c>
      <c r="AP739">
        <v>556984</v>
      </c>
      <c r="AQ739">
        <v>6210253</v>
      </c>
      <c r="AR739" t="s">
        <v>758</v>
      </c>
      <c r="AS739" t="s">
        <v>753</v>
      </c>
      <c r="AT739">
        <v>0.77749999999999997</v>
      </c>
      <c r="AU739" t="s">
        <v>755</v>
      </c>
      <c r="AV739">
        <v>0.34329999999999999</v>
      </c>
      <c r="AW739" t="s">
        <v>763</v>
      </c>
      <c r="AX739">
        <v>91.477000000000004</v>
      </c>
      <c r="AY739" t="s">
        <v>753</v>
      </c>
      <c r="AZ739" t="s">
        <v>764</v>
      </c>
      <c r="BA739" t="s">
        <v>753</v>
      </c>
      <c r="BB739" t="s">
        <v>753</v>
      </c>
      <c r="BC739" t="s">
        <v>753</v>
      </c>
      <c r="BD739" t="s">
        <v>753</v>
      </c>
    </row>
    <row r="740" spans="1:56" x14ac:dyDescent="0.25">
      <c r="A740" t="s">
        <v>291</v>
      </c>
      <c r="B740">
        <v>623</v>
      </c>
      <c r="C740">
        <v>1</v>
      </c>
      <c r="D740" t="s">
        <v>941</v>
      </c>
      <c r="E740">
        <v>657</v>
      </c>
      <c r="F740">
        <v>7.4</v>
      </c>
      <c r="G740">
        <v>13</v>
      </c>
      <c r="H740">
        <v>1.62</v>
      </c>
      <c r="I740">
        <v>4.0999999999999996</v>
      </c>
      <c r="J740" t="s">
        <v>753</v>
      </c>
      <c r="K740" t="s">
        <v>760</v>
      </c>
      <c r="L740" t="s">
        <v>760</v>
      </c>
      <c r="M740" t="s">
        <v>738</v>
      </c>
      <c r="N740" t="s">
        <v>762</v>
      </c>
      <c r="O740" t="s">
        <v>2352</v>
      </c>
      <c r="P740" t="s">
        <v>753</v>
      </c>
      <c r="Q740" t="s">
        <v>760</v>
      </c>
      <c r="R740" t="s">
        <v>753</v>
      </c>
      <c r="S740" t="s">
        <v>760</v>
      </c>
      <c r="T740" t="s">
        <v>753</v>
      </c>
      <c r="U740">
        <v>0</v>
      </c>
      <c r="V740" t="s">
        <v>753</v>
      </c>
      <c r="W740" t="s">
        <v>762</v>
      </c>
      <c r="X740">
        <v>0</v>
      </c>
      <c r="Y740" t="s">
        <v>753</v>
      </c>
      <c r="Z740" t="s">
        <v>762</v>
      </c>
      <c r="AA740" t="s">
        <v>753</v>
      </c>
      <c r="AB740">
        <v>0</v>
      </c>
      <c r="AC740">
        <v>0.48920000000000002</v>
      </c>
      <c r="AD740">
        <v>152.75184999999999</v>
      </c>
      <c r="AE740">
        <v>0.10059999999999999</v>
      </c>
      <c r="AF740">
        <v>3160</v>
      </c>
      <c r="AG740">
        <v>0</v>
      </c>
      <c r="AH740">
        <v>0</v>
      </c>
      <c r="AI740">
        <v>0</v>
      </c>
      <c r="AJ740" t="s">
        <v>1423</v>
      </c>
      <c r="AK740">
        <v>2500333</v>
      </c>
      <c r="AL740">
        <v>25000838</v>
      </c>
      <c r="AM740">
        <v>25000837</v>
      </c>
      <c r="AN740">
        <v>486550</v>
      </c>
      <c r="AO740">
        <v>6197247</v>
      </c>
      <c r="AP740">
        <v>486550</v>
      </c>
      <c r="AQ740">
        <v>6197247</v>
      </c>
      <c r="AR740" t="s">
        <v>758</v>
      </c>
      <c r="AS740" t="s">
        <v>762</v>
      </c>
      <c r="AT740">
        <v>1.53945</v>
      </c>
      <c r="AU740" t="s">
        <v>753</v>
      </c>
      <c r="AV740">
        <v>3.9199999999999999E-2</v>
      </c>
      <c r="AW740" t="s">
        <v>755</v>
      </c>
      <c r="AX740">
        <v>111.8631</v>
      </c>
      <c r="AY740" t="s">
        <v>753</v>
      </c>
      <c r="AZ740" t="s">
        <v>790</v>
      </c>
      <c r="BA740" t="s">
        <v>753</v>
      </c>
      <c r="BB740" t="s">
        <v>753</v>
      </c>
      <c r="BC740" t="s">
        <v>753</v>
      </c>
      <c r="BD740" t="s">
        <v>753</v>
      </c>
    </row>
    <row r="741" spans="1:56" x14ac:dyDescent="0.25">
      <c r="A741" t="s">
        <v>436</v>
      </c>
      <c r="B741">
        <v>893</v>
      </c>
      <c r="C741">
        <v>2</v>
      </c>
      <c r="D741" t="s">
        <v>1541</v>
      </c>
      <c r="E741">
        <v>330</v>
      </c>
      <c r="F741">
        <v>8.5</v>
      </c>
      <c r="G741">
        <v>11</v>
      </c>
      <c r="H741">
        <v>2.37</v>
      </c>
      <c r="I741">
        <v>4</v>
      </c>
      <c r="J741" t="s">
        <v>753</v>
      </c>
      <c r="K741" t="s">
        <v>787</v>
      </c>
      <c r="L741" t="s">
        <v>787</v>
      </c>
      <c r="M741" t="s">
        <v>738</v>
      </c>
      <c r="N741" t="s">
        <v>787</v>
      </c>
      <c r="O741" t="s">
        <v>2352</v>
      </c>
      <c r="P741" t="s">
        <v>753</v>
      </c>
      <c r="Q741">
        <v>0</v>
      </c>
      <c r="R741" t="s">
        <v>753</v>
      </c>
      <c r="S741">
        <v>0</v>
      </c>
      <c r="T741" t="s">
        <v>753</v>
      </c>
      <c r="U741">
        <v>0</v>
      </c>
      <c r="V741" t="s">
        <v>753</v>
      </c>
      <c r="W741" t="s">
        <v>787</v>
      </c>
      <c r="X741">
        <v>0</v>
      </c>
      <c r="Y741" t="s">
        <v>753</v>
      </c>
      <c r="Z741">
        <v>0</v>
      </c>
      <c r="AA741" t="s">
        <v>753</v>
      </c>
      <c r="AB741">
        <v>0</v>
      </c>
      <c r="AC741">
        <v>2.8086000000000002</v>
      </c>
      <c r="AD741">
        <v>26.208600000000001</v>
      </c>
      <c r="AE741">
        <v>1.9947999999999999</v>
      </c>
      <c r="AF741">
        <v>1150</v>
      </c>
      <c r="AG741">
        <v>0</v>
      </c>
      <c r="AH741">
        <v>0</v>
      </c>
      <c r="AI741">
        <v>0</v>
      </c>
      <c r="AJ741" t="s">
        <v>1649</v>
      </c>
      <c r="AK741">
        <v>5400013</v>
      </c>
      <c r="AL741">
        <v>54000122</v>
      </c>
      <c r="AM741">
        <v>54000015</v>
      </c>
      <c r="AN741">
        <v>638319</v>
      </c>
      <c r="AO741">
        <v>6136594</v>
      </c>
      <c r="AP741">
        <v>638319</v>
      </c>
      <c r="AQ741">
        <v>6136594</v>
      </c>
      <c r="AR741" t="s">
        <v>758</v>
      </c>
      <c r="AS741" t="s">
        <v>762</v>
      </c>
      <c r="AT741">
        <v>3.9001999999999999</v>
      </c>
      <c r="AU741" t="s">
        <v>763</v>
      </c>
      <c r="AV741">
        <v>0.2162</v>
      </c>
      <c r="AW741" t="s">
        <v>763</v>
      </c>
      <c r="AX741">
        <v>125.2132</v>
      </c>
      <c r="AY741" t="s">
        <v>753</v>
      </c>
      <c r="AZ741" t="s">
        <v>790</v>
      </c>
      <c r="BA741" t="s">
        <v>753</v>
      </c>
      <c r="BB741" t="s">
        <v>753</v>
      </c>
      <c r="BC741" t="s">
        <v>753</v>
      </c>
      <c r="BD741" t="s">
        <v>753</v>
      </c>
    </row>
    <row r="742" spans="1:56" x14ac:dyDescent="0.25">
      <c r="A742" t="s">
        <v>1837</v>
      </c>
      <c r="B742">
        <v>1504</v>
      </c>
      <c r="C742">
        <v>1</v>
      </c>
      <c r="D742" t="s">
        <v>975</v>
      </c>
      <c r="E742">
        <v>615</v>
      </c>
      <c r="F742">
        <v>2.2000000000000002</v>
      </c>
      <c r="G742">
        <v>1</v>
      </c>
      <c r="H742">
        <v>1.4</v>
      </c>
      <c r="I742">
        <v>2.8</v>
      </c>
      <c r="J742" t="s">
        <v>753</v>
      </c>
      <c r="K742" t="s">
        <v>1477</v>
      </c>
      <c r="L742" t="s">
        <v>1477</v>
      </c>
      <c r="M742">
        <v>0</v>
      </c>
      <c r="N742">
        <v>0</v>
      </c>
      <c r="O742" t="s">
        <v>2352</v>
      </c>
      <c r="P742" t="s">
        <v>753</v>
      </c>
      <c r="Q742">
        <v>0</v>
      </c>
      <c r="R742" t="s">
        <v>753</v>
      </c>
      <c r="S742">
        <v>0</v>
      </c>
      <c r="T742" t="s">
        <v>753</v>
      </c>
      <c r="U742">
        <v>0</v>
      </c>
      <c r="V742" t="s">
        <v>753</v>
      </c>
      <c r="W742">
        <v>0</v>
      </c>
      <c r="X742">
        <v>0</v>
      </c>
      <c r="Y742" t="s">
        <v>753</v>
      </c>
      <c r="Z742">
        <v>0</v>
      </c>
      <c r="AA742" t="s">
        <v>753</v>
      </c>
      <c r="AB742">
        <v>0</v>
      </c>
      <c r="AC742">
        <v>-1.9E-2</v>
      </c>
      <c r="AD742">
        <v>52.9</v>
      </c>
      <c r="AE742" t="s">
        <v>1477</v>
      </c>
      <c r="AF742">
        <v>3130</v>
      </c>
      <c r="AG742">
        <v>52</v>
      </c>
      <c r="AH742">
        <v>48</v>
      </c>
      <c r="AI742">
        <v>0</v>
      </c>
      <c r="AJ742" t="s">
        <v>1838</v>
      </c>
      <c r="AK742">
        <v>2100275</v>
      </c>
      <c r="AL742">
        <v>21006434</v>
      </c>
      <c r="AM742">
        <v>21000249</v>
      </c>
      <c r="AN742">
        <v>539066</v>
      </c>
      <c r="AO742">
        <v>6212961</v>
      </c>
      <c r="AP742">
        <v>99</v>
      </c>
      <c r="AQ742">
        <v>99</v>
      </c>
      <c r="AR742" t="s">
        <v>1744</v>
      </c>
      <c r="AS742">
        <v>0</v>
      </c>
      <c r="AT742" t="s">
        <v>1477</v>
      </c>
      <c r="AU742">
        <v>0</v>
      </c>
      <c r="AV742" t="s">
        <v>1477</v>
      </c>
      <c r="AW742">
        <v>0</v>
      </c>
      <c r="AX742" t="s">
        <v>1477</v>
      </c>
      <c r="AY742">
        <v>0</v>
      </c>
      <c r="AZ742">
        <v>0</v>
      </c>
      <c r="BA742" t="s">
        <v>753</v>
      </c>
      <c r="BB742" t="s">
        <v>753</v>
      </c>
      <c r="BC742" t="s">
        <v>753</v>
      </c>
      <c r="BD742" t="s">
        <v>753</v>
      </c>
    </row>
    <row r="743" spans="1:56" x14ac:dyDescent="0.25">
      <c r="A743" t="s">
        <v>2036</v>
      </c>
      <c r="B743">
        <v>6736</v>
      </c>
      <c r="C743">
        <v>1</v>
      </c>
      <c r="D743" t="s">
        <v>1217</v>
      </c>
      <c r="E743">
        <v>661</v>
      </c>
      <c r="F743">
        <v>1.1000000000000001</v>
      </c>
      <c r="G743">
        <v>13</v>
      </c>
      <c r="H743">
        <v>0.3</v>
      </c>
      <c r="I743">
        <v>0.6</v>
      </c>
      <c r="J743" t="s">
        <v>753</v>
      </c>
      <c r="K743" t="s">
        <v>1477</v>
      </c>
      <c r="L743" t="s">
        <v>1477</v>
      </c>
      <c r="M743">
        <v>0</v>
      </c>
      <c r="N743">
        <v>0</v>
      </c>
      <c r="O743" t="s">
        <v>2352</v>
      </c>
      <c r="P743" t="s">
        <v>753</v>
      </c>
      <c r="Q743">
        <v>0</v>
      </c>
      <c r="R743" t="s">
        <v>753</v>
      </c>
      <c r="S743">
        <v>0</v>
      </c>
      <c r="T743" t="s">
        <v>753</v>
      </c>
      <c r="U743">
        <v>0</v>
      </c>
      <c r="V743" t="s">
        <v>753</v>
      </c>
      <c r="W743">
        <v>0</v>
      </c>
      <c r="X743">
        <v>0</v>
      </c>
      <c r="Y743" t="s">
        <v>753</v>
      </c>
      <c r="Z743">
        <v>0</v>
      </c>
      <c r="AA743" t="s">
        <v>753</v>
      </c>
      <c r="AB743">
        <v>0</v>
      </c>
      <c r="AC743">
        <v>3.7</v>
      </c>
      <c r="AD743">
        <v>115.85</v>
      </c>
      <c r="AE743" t="s">
        <v>1477</v>
      </c>
      <c r="AF743">
        <v>3140</v>
      </c>
      <c r="AG743">
        <v>72</v>
      </c>
      <c r="AH743">
        <v>188</v>
      </c>
      <c r="AI743">
        <v>114</v>
      </c>
      <c r="AJ743" t="s">
        <v>2037</v>
      </c>
      <c r="AK743">
        <v>2200165</v>
      </c>
      <c r="AL743">
        <v>22001478</v>
      </c>
      <c r="AM743">
        <v>22000361</v>
      </c>
      <c r="AN743">
        <v>451617</v>
      </c>
      <c r="AO743">
        <v>6235351</v>
      </c>
      <c r="AP743">
        <v>99</v>
      </c>
      <c r="AQ743">
        <v>99</v>
      </c>
      <c r="AR743" t="s">
        <v>758</v>
      </c>
      <c r="AS743">
        <v>0</v>
      </c>
      <c r="AT743" t="s">
        <v>1477</v>
      </c>
      <c r="AU743">
        <v>0</v>
      </c>
      <c r="AV743" t="s">
        <v>1477</v>
      </c>
      <c r="AW743">
        <v>0</v>
      </c>
      <c r="AX743" t="s">
        <v>1477</v>
      </c>
      <c r="AY743">
        <v>0</v>
      </c>
      <c r="AZ743">
        <v>0</v>
      </c>
      <c r="BA743" t="s">
        <v>753</v>
      </c>
      <c r="BB743" t="s">
        <v>753</v>
      </c>
      <c r="BC743" t="s">
        <v>753</v>
      </c>
      <c r="BD743" t="s">
        <v>753</v>
      </c>
    </row>
    <row r="744" spans="1:56" x14ac:dyDescent="0.25">
      <c r="A744" t="s">
        <v>346</v>
      </c>
      <c r="B744">
        <v>729</v>
      </c>
      <c r="C744">
        <v>2</v>
      </c>
      <c r="D744" t="s">
        <v>1495</v>
      </c>
      <c r="E744">
        <v>350</v>
      </c>
      <c r="F744">
        <v>24.4</v>
      </c>
      <c r="G744">
        <v>9</v>
      </c>
      <c r="H744">
        <v>1.75</v>
      </c>
      <c r="I744">
        <v>3.15</v>
      </c>
      <c r="J744" t="s">
        <v>753</v>
      </c>
      <c r="K744" t="s">
        <v>787</v>
      </c>
      <c r="L744" t="s">
        <v>787</v>
      </c>
      <c r="M744" t="s">
        <v>738</v>
      </c>
      <c r="N744" t="s">
        <v>787</v>
      </c>
      <c r="O744" t="s">
        <v>2352</v>
      </c>
      <c r="P744" t="s">
        <v>753</v>
      </c>
      <c r="Q744" t="s">
        <v>787</v>
      </c>
      <c r="R744" t="s">
        <v>753</v>
      </c>
      <c r="S744" t="s">
        <v>787</v>
      </c>
      <c r="T744" t="s">
        <v>753</v>
      </c>
      <c r="U744">
        <v>0</v>
      </c>
      <c r="V744" t="s">
        <v>753</v>
      </c>
      <c r="W744" t="s">
        <v>787</v>
      </c>
      <c r="X744">
        <v>0</v>
      </c>
      <c r="Y744" t="s">
        <v>753</v>
      </c>
      <c r="Z744">
        <v>0</v>
      </c>
      <c r="AA744" t="s">
        <v>753</v>
      </c>
      <c r="AB744">
        <v>0</v>
      </c>
      <c r="AC744">
        <v>4.0063000000000004</v>
      </c>
      <c r="AD744">
        <v>38.4437</v>
      </c>
      <c r="AE744" t="s">
        <v>1477</v>
      </c>
      <c r="AF744">
        <v>0</v>
      </c>
      <c r="AG744">
        <v>136</v>
      </c>
      <c r="AH744">
        <v>120</v>
      </c>
      <c r="AI744">
        <v>105</v>
      </c>
      <c r="AJ744" t="s">
        <v>1533</v>
      </c>
      <c r="AK744">
        <v>5200010</v>
      </c>
      <c r="AL744">
        <v>52000882</v>
      </c>
      <c r="AM744">
        <v>52000010</v>
      </c>
      <c r="AN744">
        <v>689013</v>
      </c>
      <c r="AO744">
        <v>6170343</v>
      </c>
      <c r="AP744">
        <v>689013</v>
      </c>
      <c r="AQ744">
        <v>6170343</v>
      </c>
      <c r="AR744" t="s">
        <v>758</v>
      </c>
      <c r="AT744">
        <v>99</v>
      </c>
      <c r="AU744" t="s">
        <v>763</v>
      </c>
      <c r="AV744" t="s">
        <v>1477</v>
      </c>
      <c r="AW744" t="s">
        <v>763</v>
      </c>
      <c r="AY744" t="s">
        <v>753</v>
      </c>
      <c r="AZ744" t="s">
        <v>790</v>
      </c>
      <c r="BA744" t="s">
        <v>753</v>
      </c>
      <c r="BB744" t="s">
        <v>753</v>
      </c>
      <c r="BC744" t="s">
        <v>753</v>
      </c>
      <c r="BD744" t="s">
        <v>753</v>
      </c>
    </row>
    <row r="745" spans="1:56" x14ac:dyDescent="0.25">
      <c r="A745" t="s">
        <v>2102</v>
      </c>
      <c r="B745">
        <v>11402</v>
      </c>
      <c r="C745">
        <v>1</v>
      </c>
      <c r="D745" t="s">
        <v>961</v>
      </c>
      <c r="E745">
        <v>440</v>
      </c>
      <c r="F745">
        <v>37.6</v>
      </c>
      <c r="G745">
        <v>17</v>
      </c>
      <c r="H745" t="s">
        <v>1477</v>
      </c>
      <c r="I745" t="s">
        <v>1477</v>
      </c>
      <c r="J745" t="s">
        <v>753</v>
      </c>
      <c r="K745" t="s">
        <v>1477</v>
      </c>
      <c r="L745" t="s">
        <v>1477</v>
      </c>
      <c r="M745">
        <v>0</v>
      </c>
      <c r="N745">
        <v>0</v>
      </c>
      <c r="O745" t="s">
        <v>2352</v>
      </c>
      <c r="P745" t="s">
        <v>753</v>
      </c>
      <c r="Q745">
        <v>0</v>
      </c>
      <c r="R745" t="s">
        <v>753</v>
      </c>
      <c r="S745">
        <v>0</v>
      </c>
      <c r="T745" t="s">
        <v>753</v>
      </c>
      <c r="U745">
        <v>0</v>
      </c>
      <c r="V745" t="s">
        <v>753</v>
      </c>
      <c r="W745">
        <v>0</v>
      </c>
      <c r="X745">
        <v>0</v>
      </c>
      <c r="Y745" t="s">
        <v>753</v>
      </c>
      <c r="Z745">
        <v>0</v>
      </c>
      <c r="AA745" t="s">
        <v>753</v>
      </c>
      <c r="AB745">
        <v>0</v>
      </c>
      <c r="AC745" t="s">
        <v>1477</v>
      </c>
      <c r="AD745" t="s">
        <v>1477</v>
      </c>
      <c r="AE745" t="s">
        <v>1477</v>
      </c>
      <c r="AF745">
        <v>0</v>
      </c>
      <c r="AG745">
        <v>0</v>
      </c>
      <c r="AH745">
        <v>0</v>
      </c>
      <c r="AI745">
        <v>0</v>
      </c>
      <c r="AJ745" t="s">
        <v>1138</v>
      </c>
      <c r="AK745" t="s">
        <v>1138</v>
      </c>
      <c r="AL745">
        <v>44000426</v>
      </c>
      <c r="AM745">
        <v>44000445</v>
      </c>
      <c r="AN745">
        <v>99</v>
      </c>
      <c r="AO745">
        <v>99</v>
      </c>
      <c r="AP745">
        <v>99</v>
      </c>
      <c r="AQ745">
        <v>99</v>
      </c>
      <c r="AR745" t="s">
        <v>1744</v>
      </c>
      <c r="AS745">
        <v>0</v>
      </c>
      <c r="AT745" t="s">
        <v>1477</v>
      </c>
      <c r="AU745">
        <v>0</v>
      </c>
      <c r="AV745" t="s">
        <v>1477</v>
      </c>
      <c r="AW745">
        <v>0</v>
      </c>
      <c r="AX745" t="s">
        <v>1477</v>
      </c>
      <c r="AY745">
        <v>0</v>
      </c>
      <c r="AZ745">
        <v>0</v>
      </c>
      <c r="BA745" t="s">
        <v>753</v>
      </c>
      <c r="BB745" t="s">
        <v>753</v>
      </c>
      <c r="BC745" t="s">
        <v>753</v>
      </c>
      <c r="BD745" t="s">
        <v>753</v>
      </c>
    </row>
    <row r="746" spans="1:56" x14ac:dyDescent="0.25">
      <c r="A746" t="s">
        <v>697</v>
      </c>
      <c r="B746">
        <v>36799</v>
      </c>
      <c r="C746">
        <v>1</v>
      </c>
      <c r="D746" t="s">
        <v>998</v>
      </c>
      <c r="E746">
        <v>787</v>
      </c>
      <c r="F746">
        <v>2.7</v>
      </c>
      <c r="G746">
        <v>13</v>
      </c>
      <c r="H746">
        <v>0.23</v>
      </c>
      <c r="I746">
        <v>0.67</v>
      </c>
      <c r="J746" t="s">
        <v>753</v>
      </c>
      <c r="K746" t="s">
        <v>753</v>
      </c>
      <c r="L746" t="s">
        <v>753</v>
      </c>
      <c r="M746" t="s">
        <v>754</v>
      </c>
      <c r="N746" t="s">
        <v>755</v>
      </c>
      <c r="O746" t="s">
        <v>2352</v>
      </c>
      <c r="P746" t="s">
        <v>753</v>
      </c>
      <c r="Q746" t="s">
        <v>753</v>
      </c>
      <c r="R746" t="s">
        <v>753</v>
      </c>
      <c r="S746" t="s">
        <v>753</v>
      </c>
      <c r="T746" t="s">
        <v>753</v>
      </c>
      <c r="U746">
        <v>0</v>
      </c>
      <c r="V746" t="s">
        <v>753</v>
      </c>
      <c r="W746" t="s">
        <v>755</v>
      </c>
      <c r="X746">
        <v>0</v>
      </c>
      <c r="Y746" t="s">
        <v>753</v>
      </c>
      <c r="Z746">
        <v>0</v>
      </c>
      <c r="AA746" t="s">
        <v>753</v>
      </c>
      <c r="AB746">
        <v>0</v>
      </c>
      <c r="AC746">
        <v>2.7608999999999999</v>
      </c>
      <c r="AD746">
        <v>119.7171</v>
      </c>
      <c r="AE746">
        <v>0.13980000000000001</v>
      </c>
      <c r="AF746">
        <v>3130</v>
      </c>
      <c r="AG746">
        <v>16</v>
      </c>
      <c r="AH746">
        <v>16</v>
      </c>
      <c r="AI746">
        <v>20</v>
      </c>
      <c r="AJ746" t="s">
        <v>2144</v>
      </c>
      <c r="AK746">
        <v>900187</v>
      </c>
      <c r="AL746">
        <v>9000843</v>
      </c>
      <c r="AM746">
        <v>9000842</v>
      </c>
      <c r="AN746">
        <v>499797</v>
      </c>
      <c r="AO746">
        <v>6323020</v>
      </c>
      <c r="AP746">
        <v>499797</v>
      </c>
      <c r="AQ746">
        <v>6323020</v>
      </c>
      <c r="AR746" t="s">
        <v>758</v>
      </c>
      <c r="AS746">
        <v>0</v>
      </c>
      <c r="AT746">
        <v>1.1396999999999999</v>
      </c>
      <c r="AU746" t="s">
        <v>755</v>
      </c>
      <c r="AV746">
        <v>0.1116</v>
      </c>
      <c r="AW746" t="s">
        <v>755</v>
      </c>
      <c r="AX746">
        <v>106.0441</v>
      </c>
      <c r="AY746" t="s">
        <v>753</v>
      </c>
      <c r="AZ746">
        <v>0</v>
      </c>
      <c r="BA746" t="s">
        <v>753</v>
      </c>
      <c r="BB746" t="s">
        <v>753</v>
      </c>
      <c r="BC746" t="s">
        <v>753</v>
      </c>
      <c r="BD746" t="s">
        <v>753</v>
      </c>
    </row>
    <row r="747" spans="1:56" x14ac:dyDescent="0.25">
      <c r="A747" t="s">
        <v>1721</v>
      </c>
      <c r="B747">
        <v>984</v>
      </c>
      <c r="C747">
        <v>4</v>
      </c>
      <c r="D747" t="s">
        <v>1692</v>
      </c>
      <c r="E747">
        <v>580</v>
      </c>
      <c r="F747">
        <v>20.2</v>
      </c>
      <c r="G747">
        <v>5</v>
      </c>
      <c r="H747">
        <v>1.1000000000000001</v>
      </c>
      <c r="I747">
        <v>2.9</v>
      </c>
      <c r="J747" t="s">
        <v>753</v>
      </c>
      <c r="K747" t="s">
        <v>760</v>
      </c>
      <c r="L747" t="s">
        <v>760</v>
      </c>
      <c r="M747" t="s">
        <v>738</v>
      </c>
      <c r="N747" t="s">
        <v>760</v>
      </c>
      <c r="O747" t="s">
        <v>2352</v>
      </c>
      <c r="P747" t="s">
        <v>753</v>
      </c>
      <c r="Q747" t="s">
        <v>762</v>
      </c>
      <c r="R747" t="s">
        <v>753</v>
      </c>
      <c r="S747" t="s">
        <v>762</v>
      </c>
      <c r="T747" t="s">
        <v>753</v>
      </c>
      <c r="U747">
        <v>0</v>
      </c>
      <c r="V747" t="s">
        <v>753</v>
      </c>
      <c r="W747" t="s">
        <v>760</v>
      </c>
      <c r="X747">
        <v>0</v>
      </c>
      <c r="Y747" t="s">
        <v>753</v>
      </c>
      <c r="Z747">
        <v>0</v>
      </c>
      <c r="AA747" t="s">
        <v>753</v>
      </c>
      <c r="AB747">
        <v>0</v>
      </c>
      <c r="AC747">
        <v>2.7700000000000002E-2</v>
      </c>
      <c r="AD747">
        <v>379.71026666666666</v>
      </c>
      <c r="AE747" t="s">
        <v>1477</v>
      </c>
      <c r="AF747">
        <v>3160</v>
      </c>
      <c r="AG747">
        <v>95</v>
      </c>
      <c r="AH747">
        <v>84</v>
      </c>
      <c r="AI747">
        <v>58</v>
      </c>
      <c r="AJ747" t="s">
        <v>1722</v>
      </c>
      <c r="AK747">
        <v>4200042</v>
      </c>
      <c r="AL747">
        <v>42000259</v>
      </c>
      <c r="AM747">
        <v>42000057</v>
      </c>
      <c r="AN747">
        <v>525456</v>
      </c>
      <c r="AO747">
        <v>6091190</v>
      </c>
      <c r="AP747">
        <v>525456</v>
      </c>
      <c r="AQ747">
        <v>6091190</v>
      </c>
      <c r="AR747" t="s">
        <v>758</v>
      </c>
      <c r="AS747" t="s">
        <v>762</v>
      </c>
      <c r="AT747">
        <v>1.2357333333333334</v>
      </c>
      <c r="AU747" t="s">
        <v>763</v>
      </c>
      <c r="AV747">
        <v>8.2599999999999993E-2</v>
      </c>
      <c r="AW747" t="s">
        <v>763</v>
      </c>
      <c r="AX747">
        <v>86.258099999999999</v>
      </c>
      <c r="AY747" t="s">
        <v>753</v>
      </c>
      <c r="AZ747">
        <v>0</v>
      </c>
      <c r="BA747" t="s">
        <v>753</v>
      </c>
      <c r="BB747" t="s">
        <v>753</v>
      </c>
      <c r="BC747" t="s">
        <v>753</v>
      </c>
      <c r="BD747" t="s">
        <v>753</v>
      </c>
    </row>
    <row r="748" spans="1:56" x14ac:dyDescent="0.25">
      <c r="A748" t="s">
        <v>1724</v>
      </c>
      <c r="B748">
        <v>987</v>
      </c>
      <c r="C748">
        <v>4</v>
      </c>
      <c r="D748" t="s">
        <v>1692</v>
      </c>
      <c r="E748">
        <v>580</v>
      </c>
      <c r="F748">
        <v>8</v>
      </c>
      <c r="G748">
        <v>5</v>
      </c>
      <c r="H748">
        <v>1.62</v>
      </c>
      <c r="I748">
        <v>4.3</v>
      </c>
      <c r="J748" t="s">
        <v>753</v>
      </c>
      <c r="K748" t="s">
        <v>760</v>
      </c>
      <c r="L748" t="s">
        <v>760</v>
      </c>
      <c r="M748" t="s">
        <v>738</v>
      </c>
      <c r="N748" t="s">
        <v>787</v>
      </c>
      <c r="O748" t="s">
        <v>2352</v>
      </c>
      <c r="P748" t="s">
        <v>753</v>
      </c>
      <c r="Q748" t="s">
        <v>762</v>
      </c>
      <c r="R748" t="s">
        <v>753</v>
      </c>
      <c r="S748" t="s">
        <v>762</v>
      </c>
      <c r="T748" t="s">
        <v>753</v>
      </c>
      <c r="U748" t="s">
        <v>760</v>
      </c>
      <c r="V748" t="s">
        <v>753</v>
      </c>
      <c r="W748" t="s">
        <v>760</v>
      </c>
      <c r="X748">
        <v>0</v>
      </c>
      <c r="Y748" t="s">
        <v>753</v>
      </c>
      <c r="Z748">
        <v>0</v>
      </c>
      <c r="AA748" t="s">
        <v>753</v>
      </c>
      <c r="AB748" t="s">
        <v>764</v>
      </c>
      <c r="AC748">
        <v>0.10235</v>
      </c>
      <c r="AD748">
        <v>363.11483333333337</v>
      </c>
      <c r="AE748" t="s">
        <v>1477</v>
      </c>
      <c r="AF748">
        <v>3160</v>
      </c>
      <c r="AG748">
        <v>95</v>
      </c>
      <c r="AH748">
        <v>84</v>
      </c>
      <c r="AI748">
        <v>58</v>
      </c>
      <c r="AJ748" t="s">
        <v>1725</v>
      </c>
      <c r="AK748">
        <v>4200053</v>
      </c>
      <c r="AL748">
        <v>42000140</v>
      </c>
      <c r="AM748">
        <v>42000070</v>
      </c>
      <c r="AN748">
        <v>525342</v>
      </c>
      <c r="AO748">
        <v>6091577</v>
      </c>
      <c r="AP748">
        <v>525240</v>
      </c>
      <c r="AQ748">
        <v>6091574</v>
      </c>
      <c r="AR748" t="s">
        <v>758</v>
      </c>
      <c r="AS748" t="s">
        <v>762</v>
      </c>
      <c r="AT748">
        <v>1.6173666666666666</v>
      </c>
      <c r="AU748" t="s">
        <v>763</v>
      </c>
      <c r="AV748">
        <v>0.12956666666666666</v>
      </c>
      <c r="AW748" t="s">
        <v>763</v>
      </c>
      <c r="AX748">
        <v>85.71596666666666</v>
      </c>
      <c r="AY748" t="s">
        <v>753</v>
      </c>
      <c r="AZ748" t="s">
        <v>764</v>
      </c>
      <c r="BA748" t="s">
        <v>753</v>
      </c>
      <c r="BB748" t="s">
        <v>753</v>
      </c>
      <c r="BC748" t="s">
        <v>753</v>
      </c>
      <c r="BD748" t="s">
        <v>753</v>
      </c>
    </row>
    <row r="749" spans="1:56" x14ac:dyDescent="0.25">
      <c r="A749" t="s">
        <v>2006</v>
      </c>
      <c r="B749">
        <v>6465</v>
      </c>
      <c r="C749">
        <v>1</v>
      </c>
      <c r="D749" t="s">
        <v>998</v>
      </c>
      <c r="E749">
        <v>791</v>
      </c>
      <c r="F749">
        <v>1.3</v>
      </c>
      <c r="G749">
        <v>5</v>
      </c>
      <c r="H749">
        <v>0.5</v>
      </c>
      <c r="I749" t="s">
        <v>1477</v>
      </c>
      <c r="J749" t="s">
        <v>753</v>
      </c>
      <c r="K749" t="s">
        <v>1477</v>
      </c>
      <c r="L749" t="s">
        <v>1477</v>
      </c>
      <c r="M749">
        <v>0</v>
      </c>
      <c r="N749">
        <v>0</v>
      </c>
      <c r="O749" t="s">
        <v>2352</v>
      </c>
      <c r="P749" t="s">
        <v>753</v>
      </c>
      <c r="Q749">
        <v>0</v>
      </c>
      <c r="R749" t="s">
        <v>753</v>
      </c>
      <c r="S749">
        <v>0</v>
      </c>
      <c r="T749" t="s">
        <v>753</v>
      </c>
      <c r="U749">
        <v>0</v>
      </c>
      <c r="V749" t="s">
        <v>753</v>
      </c>
      <c r="W749">
        <v>0</v>
      </c>
      <c r="X749">
        <v>0</v>
      </c>
      <c r="Y749" t="s">
        <v>753</v>
      </c>
      <c r="Z749">
        <v>0</v>
      </c>
      <c r="AA749" t="s">
        <v>753</v>
      </c>
      <c r="AB749">
        <v>0</v>
      </c>
      <c r="AC749">
        <v>3.0000000000000001E-3</v>
      </c>
      <c r="AD749">
        <v>468</v>
      </c>
      <c r="AE749" t="s">
        <v>1477</v>
      </c>
      <c r="AF749">
        <v>3160</v>
      </c>
      <c r="AG749">
        <v>39</v>
      </c>
      <c r="AH749">
        <v>39</v>
      </c>
      <c r="AI749">
        <v>0</v>
      </c>
      <c r="AJ749" t="s">
        <v>2007</v>
      </c>
      <c r="AK749">
        <v>1900064</v>
      </c>
      <c r="AL749">
        <v>19000122</v>
      </c>
      <c r="AM749">
        <v>19000122</v>
      </c>
      <c r="AN749">
        <v>511990</v>
      </c>
      <c r="AO749">
        <v>6263895</v>
      </c>
      <c r="AP749">
        <v>99</v>
      </c>
      <c r="AQ749">
        <v>99</v>
      </c>
      <c r="AR749" t="s">
        <v>758</v>
      </c>
      <c r="AS749">
        <v>0</v>
      </c>
      <c r="AT749" t="s">
        <v>1477</v>
      </c>
      <c r="AU749">
        <v>0</v>
      </c>
      <c r="AV749" t="s">
        <v>1477</v>
      </c>
      <c r="AW749">
        <v>0</v>
      </c>
      <c r="AX749" t="s">
        <v>1477</v>
      </c>
      <c r="AY749">
        <v>0</v>
      </c>
      <c r="AZ749">
        <v>0</v>
      </c>
      <c r="BA749" t="s">
        <v>753</v>
      </c>
      <c r="BB749" t="s">
        <v>753</v>
      </c>
      <c r="BC749" t="s">
        <v>753</v>
      </c>
      <c r="BD749" t="s">
        <v>753</v>
      </c>
    </row>
    <row r="750" spans="1:56" x14ac:dyDescent="0.25">
      <c r="A750" t="s">
        <v>1726</v>
      </c>
      <c r="B750">
        <v>988</v>
      </c>
      <c r="C750">
        <v>4</v>
      </c>
      <c r="D750" t="s">
        <v>1692</v>
      </c>
      <c r="E750">
        <v>550</v>
      </c>
      <c r="F750">
        <v>7.3</v>
      </c>
      <c r="G750">
        <v>5</v>
      </c>
      <c r="H750">
        <v>0.37</v>
      </c>
      <c r="I750">
        <v>1.1000000000000001</v>
      </c>
      <c r="J750" t="s">
        <v>753</v>
      </c>
      <c r="K750" t="s">
        <v>762</v>
      </c>
      <c r="L750" t="s">
        <v>762</v>
      </c>
      <c r="M750" t="s">
        <v>738</v>
      </c>
      <c r="N750" t="s">
        <v>762</v>
      </c>
      <c r="O750" t="s">
        <v>2352</v>
      </c>
      <c r="P750" t="s">
        <v>753</v>
      </c>
      <c r="Q750" t="s">
        <v>762</v>
      </c>
      <c r="R750" t="s">
        <v>753</v>
      </c>
      <c r="S750" t="s">
        <v>762</v>
      </c>
      <c r="T750" t="s">
        <v>753</v>
      </c>
      <c r="U750">
        <v>0</v>
      </c>
      <c r="V750" t="s">
        <v>753</v>
      </c>
      <c r="W750" t="s">
        <v>762</v>
      </c>
      <c r="X750">
        <v>0</v>
      </c>
      <c r="Y750" t="s">
        <v>753</v>
      </c>
      <c r="Z750">
        <v>0</v>
      </c>
      <c r="AA750" t="s">
        <v>753</v>
      </c>
      <c r="AB750">
        <v>0</v>
      </c>
      <c r="AC750">
        <v>4.7199999999999999E-2</v>
      </c>
      <c r="AD750">
        <v>425.47694999999999</v>
      </c>
      <c r="AE750" t="s">
        <v>1477</v>
      </c>
      <c r="AF750">
        <v>3160</v>
      </c>
      <c r="AG750">
        <v>99</v>
      </c>
      <c r="AH750">
        <v>88</v>
      </c>
      <c r="AI750">
        <v>61</v>
      </c>
      <c r="AJ750" t="s">
        <v>1727</v>
      </c>
      <c r="AK750">
        <v>4000027</v>
      </c>
      <c r="AL750">
        <v>40000189</v>
      </c>
      <c r="AM750">
        <v>40000030</v>
      </c>
      <c r="AN750">
        <v>496591</v>
      </c>
      <c r="AO750">
        <v>6095983</v>
      </c>
      <c r="AP750">
        <v>496591</v>
      </c>
      <c r="AQ750">
        <v>6095983</v>
      </c>
      <c r="AR750" t="s">
        <v>758</v>
      </c>
      <c r="AS750" t="s">
        <v>753</v>
      </c>
      <c r="AT750">
        <v>1.351</v>
      </c>
      <c r="AU750" t="s">
        <v>763</v>
      </c>
      <c r="AV750">
        <v>0.17810000000000001</v>
      </c>
      <c r="AW750" t="s">
        <v>763</v>
      </c>
      <c r="AX750">
        <v>85.366649999999993</v>
      </c>
      <c r="AY750" t="s">
        <v>753</v>
      </c>
      <c r="AZ750">
        <v>0</v>
      </c>
      <c r="BA750" t="s">
        <v>753</v>
      </c>
      <c r="BB750" t="s">
        <v>753</v>
      </c>
      <c r="BC750" t="s">
        <v>753</v>
      </c>
      <c r="BD750" t="s">
        <v>753</v>
      </c>
    </row>
    <row r="751" spans="1:56" x14ac:dyDescent="0.25">
      <c r="A751" t="s">
        <v>2018</v>
      </c>
      <c r="B751">
        <v>6535</v>
      </c>
      <c r="C751">
        <v>1</v>
      </c>
      <c r="D751" t="s">
        <v>941</v>
      </c>
      <c r="E751">
        <v>756</v>
      </c>
      <c r="F751">
        <v>1.5</v>
      </c>
      <c r="G751">
        <v>5</v>
      </c>
      <c r="H751">
        <v>0.35</v>
      </c>
      <c r="I751">
        <v>0.7</v>
      </c>
      <c r="J751" t="s">
        <v>753</v>
      </c>
      <c r="K751" t="s">
        <v>1477</v>
      </c>
      <c r="L751" t="s">
        <v>1477</v>
      </c>
      <c r="M751">
        <v>0</v>
      </c>
      <c r="N751">
        <v>0</v>
      </c>
      <c r="O751" t="s">
        <v>2352</v>
      </c>
      <c r="P751" t="s">
        <v>753</v>
      </c>
      <c r="Q751">
        <v>0</v>
      </c>
      <c r="R751" t="s">
        <v>753</v>
      </c>
      <c r="S751">
        <v>0</v>
      </c>
      <c r="T751" t="s">
        <v>753</v>
      </c>
      <c r="U751">
        <v>0</v>
      </c>
      <c r="V751" t="s">
        <v>753</v>
      </c>
      <c r="W751">
        <v>0</v>
      </c>
      <c r="X751">
        <v>0</v>
      </c>
      <c r="Y751" t="s">
        <v>753</v>
      </c>
      <c r="Z751">
        <v>0</v>
      </c>
      <c r="AA751" t="s">
        <v>753</v>
      </c>
      <c r="AB751">
        <v>0</v>
      </c>
      <c r="AC751">
        <v>2.6549999999999998</v>
      </c>
      <c r="AD751">
        <v>85.35</v>
      </c>
      <c r="AE751" t="s">
        <v>1477</v>
      </c>
      <c r="AF751">
        <v>3160</v>
      </c>
      <c r="AG751">
        <v>75</v>
      </c>
      <c r="AH751">
        <v>64</v>
      </c>
      <c r="AI751">
        <v>0</v>
      </c>
      <c r="AJ751" t="s">
        <v>2019</v>
      </c>
      <c r="AK751">
        <v>2500382</v>
      </c>
      <c r="AL751">
        <v>25003461</v>
      </c>
      <c r="AM751">
        <v>25000899</v>
      </c>
      <c r="AN751">
        <v>512206</v>
      </c>
      <c r="AO751">
        <v>6210133</v>
      </c>
      <c r="AP751">
        <v>99</v>
      </c>
      <c r="AQ751">
        <v>99</v>
      </c>
      <c r="AR751" t="s">
        <v>758</v>
      </c>
      <c r="AS751">
        <v>0</v>
      </c>
      <c r="AT751" t="s">
        <v>1477</v>
      </c>
      <c r="AU751">
        <v>0</v>
      </c>
      <c r="AV751" t="s">
        <v>1477</v>
      </c>
      <c r="AW751">
        <v>0</v>
      </c>
      <c r="AX751" t="s">
        <v>1477</v>
      </c>
      <c r="AY751">
        <v>0</v>
      </c>
      <c r="AZ751">
        <v>0</v>
      </c>
      <c r="BA751" t="s">
        <v>753</v>
      </c>
      <c r="BB751" t="s">
        <v>753</v>
      </c>
      <c r="BC751" t="s">
        <v>753</v>
      </c>
      <c r="BD751" t="s">
        <v>753</v>
      </c>
    </row>
    <row r="752" spans="1:56" x14ac:dyDescent="0.25">
      <c r="A752" t="s">
        <v>314</v>
      </c>
      <c r="B752">
        <v>678</v>
      </c>
      <c r="C752">
        <v>2</v>
      </c>
      <c r="D752" t="s">
        <v>1467</v>
      </c>
      <c r="E752">
        <v>326</v>
      </c>
      <c r="F752">
        <v>4.5</v>
      </c>
      <c r="G752">
        <v>15</v>
      </c>
      <c r="H752">
        <v>0.14000000000000001</v>
      </c>
      <c r="I752">
        <v>0.65</v>
      </c>
      <c r="J752" t="s">
        <v>753</v>
      </c>
      <c r="K752" t="s">
        <v>787</v>
      </c>
      <c r="L752" t="s">
        <v>787</v>
      </c>
      <c r="M752" t="s">
        <v>738</v>
      </c>
      <c r="N752" t="s">
        <v>787</v>
      </c>
      <c r="O752" t="s">
        <v>2352</v>
      </c>
      <c r="P752" t="s">
        <v>753</v>
      </c>
      <c r="Q752">
        <v>0</v>
      </c>
      <c r="R752" t="s">
        <v>753</v>
      </c>
      <c r="S752">
        <v>0</v>
      </c>
      <c r="T752" t="s">
        <v>753</v>
      </c>
      <c r="U752">
        <v>0</v>
      </c>
      <c r="V752" t="s">
        <v>753</v>
      </c>
      <c r="W752" t="s">
        <v>787</v>
      </c>
      <c r="X752">
        <v>0</v>
      </c>
      <c r="Y752" t="s">
        <v>753</v>
      </c>
      <c r="Z752">
        <v>0</v>
      </c>
      <c r="AA752" t="s">
        <v>753</v>
      </c>
      <c r="AB752">
        <v>0</v>
      </c>
      <c r="AC752">
        <v>4.8571999999999997</v>
      </c>
      <c r="AD752">
        <v>245.75659999999999</v>
      </c>
      <c r="AE752">
        <v>0.58489999999999998</v>
      </c>
      <c r="AF752">
        <v>3150</v>
      </c>
      <c r="AG752">
        <v>157</v>
      </c>
      <c r="AH752">
        <v>138</v>
      </c>
      <c r="AI752">
        <v>100</v>
      </c>
      <c r="AJ752" t="s">
        <v>1490</v>
      </c>
      <c r="AK752">
        <v>5500139</v>
      </c>
      <c r="AL752">
        <v>55000478</v>
      </c>
      <c r="AM752">
        <v>55000477</v>
      </c>
      <c r="AN752">
        <v>643057</v>
      </c>
      <c r="AO752">
        <v>6157412</v>
      </c>
      <c r="AP752">
        <v>643057</v>
      </c>
      <c r="AQ752">
        <v>6157412</v>
      </c>
      <c r="AR752" t="s">
        <v>758</v>
      </c>
      <c r="AS752" t="s">
        <v>762</v>
      </c>
      <c r="AT752">
        <v>7.7984</v>
      </c>
      <c r="AU752" t="s">
        <v>763</v>
      </c>
      <c r="AV752">
        <v>0.81530000000000002</v>
      </c>
      <c r="AW752" t="s">
        <v>763</v>
      </c>
      <c r="AX752">
        <v>161.16120000000001</v>
      </c>
      <c r="AY752" t="s">
        <v>753</v>
      </c>
      <c r="AZ752">
        <v>0</v>
      </c>
      <c r="BA752" t="s">
        <v>753</v>
      </c>
      <c r="BB752" t="s">
        <v>753</v>
      </c>
      <c r="BC752" t="s">
        <v>753</v>
      </c>
      <c r="BD752" t="s">
        <v>753</v>
      </c>
    </row>
    <row r="753" spans="1:56" x14ac:dyDescent="0.25">
      <c r="A753" t="s">
        <v>1802</v>
      </c>
      <c r="B753">
        <v>1213</v>
      </c>
      <c r="C753">
        <v>1</v>
      </c>
      <c r="D753" t="s">
        <v>998</v>
      </c>
      <c r="E753">
        <v>810</v>
      </c>
      <c r="F753">
        <v>2.2999999999999998</v>
      </c>
      <c r="G753">
        <v>5</v>
      </c>
      <c r="H753">
        <v>0.2</v>
      </c>
      <c r="I753">
        <v>0.35</v>
      </c>
      <c r="J753" t="s">
        <v>753</v>
      </c>
      <c r="K753" t="s">
        <v>787</v>
      </c>
      <c r="L753" t="s">
        <v>787</v>
      </c>
      <c r="M753" t="s">
        <v>738</v>
      </c>
      <c r="N753" t="s">
        <v>787</v>
      </c>
      <c r="O753" t="s">
        <v>2352</v>
      </c>
      <c r="P753" t="s">
        <v>753</v>
      </c>
      <c r="Q753">
        <v>0</v>
      </c>
      <c r="R753" t="s">
        <v>753</v>
      </c>
      <c r="S753">
        <v>0</v>
      </c>
      <c r="T753" t="s">
        <v>753</v>
      </c>
      <c r="U753">
        <v>0</v>
      </c>
      <c r="V753" t="s">
        <v>753</v>
      </c>
      <c r="W753" t="s">
        <v>787</v>
      </c>
      <c r="X753">
        <v>0</v>
      </c>
      <c r="Y753" t="s">
        <v>753</v>
      </c>
      <c r="Z753">
        <v>0</v>
      </c>
      <c r="AA753" t="s">
        <v>753</v>
      </c>
      <c r="AB753">
        <v>0</v>
      </c>
      <c r="AC753">
        <v>8.8499999999999995E-2</v>
      </c>
      <c r="AD753">
        <v>334.07900000000001</v>
      </c>
      <c r="AE753">
        <v>0</v>
      </c>
      <c r="AF753">
        <v>3160</v>
      </c>
      <c r="AG753">
        <v>12</v>
      </c>
      <c r="AH753">
        <v>12</v>
      </c>
      <c r="AI753">
        <v>0</v>
      </c>
      <c r="AJ753" t="s">
        <v>1803</v>
      </c>
      <c r="AK753">
        <v>600075</v>
      </c>
      <c r="AL753">
        <v>6000394</v>
      </c>
      <c r="AM753">
        <v>6000393</v>
      </c>
      <c r="AN753">
        <v>550695</v>
      </c>
      <c r="AO753">
        <v>6344879</v>
      </c>
      <c r="AP753">
        <v>99</v>
      </c>
      <c r="AQ753">
        <v>99</v>
      </c>
      <c r="AR753" t="s">
        <v>1744</v>
      </c>
      <c r="AS753" t="s">
        <v>762</v>
      </c>
      <c r="AT753">
        <v>6.9908000000000001</v>
      </c>
      <c r="AU753" t="s">
        <v>763</v>
      </c>
      <c r="AV753">
        <v>1.6719999999999999</v>
      </c>
      <c r="AW753" t="s">
        <v>763</v>
      </c>
      <c r="AX753">
        <v>108.0026</v>
      </c>
      <c r="AY753" t="s">
        <v>753</v>
      </c>
      <c r="AZ753">
        <v>0</v>
      </c>
      <c r="BA753" t="s">
        <v>753</v>
      </c>
      <c r="BB753" t="s">
        <v>753</v>
      </c>
      <c r="BC753" t="s">
        <v>753</v>
      </c>
      <c r="BD753" t="s">
        <v>753</v>
      </c>
    </row>
    <row r="754" spans="1:56" x14ac:dyDescent="0.25">
      <c r="A754" t="s">
        <v>1424</v>
      </c>
      <c r="B754">
        <v>626</v>
      </c>
      <c r="C754">
        <v>1</v>
      </c>
      <c r="D754" t="s">
        <v>941</v>
      </c>
      <c r="E754">
        <v>630</v>
      </c>
      <c r="F754">
        <v>5.3</v>
      </c>
      <c r="G754">
        <v>5</v>
      </c>
      <c r="H754">
        <v>0.71</v>
      </c>
      <c r="I754">
        <v>1.5</v>
      </c>
      <c r="J754" t="s">
        <v>753</v>
      </c>
      <c r="K754" t="s">
        <v>787</v>
      </c>
      <c r="L754" t="s">
        <v>787</v>
      </c>
      <c r="M754" t="s">
        <v>738</v>
      </c>
      <c r="N754" t="s">
        <v>787</v>
      </c>
      <c r="O754" t="s">
        <v>2352</v>
      </c>
      <c r="P754" t="s">
        <v>753</v>
      </c>
      <c r="Q754" t="s">
        <v>760</v>
      </c>
      <c r="R754" t="s">
        <v>753</v>
      </c>
      <c r="S754" t="s">
        <v>760</v>
      </c>
      <c r="T754" t="s">
        <v>753</v>
      </c>
      <c r="U754">
        <v>0</v>
      </c>
      <c r="V754" t="s">
        <v>753</v>
      </c>
      <c r="W754" t="s">
        <v>787</v>
      </c>
      <c r="X754">
        <v>0</v>
      </c>
      <c r="Y754" t="s">
        <v>753</v>
      </c>
      <c r="Z754">
        <v>0</v>
      </c>
      <c r="AA754" t="s">
        <v>753</v>
      </c>
      <c r="AB754">
        <v>0</v>
      </c>
      <c r="AC754">
        <v>8.7599999999999997E-2</v>
      </c>
      <c r="AD754">
        <v>317.03949999999998</v>
      </c>
      <c r="AE754" t="s">
        <v>1477</v>
      </c>
      <c r="AF754">
        <v>3160</v>
      </c>
      <c r="AG754">
        <v>0</v>
      </c>
      <c r="AH754">
        <v>0</v>
      </c>
      <c r="AI754">
        <v>0</v>
      </c>
      <c r="AJ754" t="s">
        <v>1425</v>
      </c>
      <c r="AK754">
        <v>2500532</v>
      </c>
      <c r="AL754">
        <v>25003214</v>
      </c>
      <c r="AM754">
        <v>25003213</v>
      </c>
      <c r="AN754">
        <v>521074</v>
      </c>
      <c r="AO754">
        <v>6177744</v>
      </c>
      <c r="AP754">
        <v>521074</v>
      </c>
      <c r="AQ754">
        <v>6177744</v>
      </c>
      <c r="AR754" t="s">
        <v>758</v>
      </c>
      <c r="AS754" t="s">
        <v>762</v>
      </c>
      <c r="AT754">
        <v>1.1404000000000001</v>
      </c>
      <c r="AU754" t="s">
        <v>763</v>
      </c>
      <c r="AV754">
        <v>7.9299999999999995E-2</v>
      </c>
      <c r="AW754" t="s">
        <v>763</v>
      </c>
      <c r="AX754">
        <v>81.965500000000006</v>
      </c>
      <c r="AY754" t="s">
        <v>753</v>
      </c>
      <c r="AZ754">
        <v>0</v>
      </c>
      <c r="BA754" t="s">
        <v>753</v>
      </c>
      <c r="BB754" t="s">
        <v>753</v>
      </c>
      <c r="BC754" t="s">
        <v>753</v>
      </c>
      <c r="BD754" t="s">
        <v>753</v>
      </c>
    </row>
    <row r="755" spans="1:56" x14ac:dyDescent="0.25">
      <c r="A755" t="s">
        <v>1855</v>
      </c>
      <c r="B755">
        <v>1601</v>
      </c>
      <c r="C755">
        <v>1</v>
      </c>
      <c r="D755" t="s">
        <v>932</v>
      </c>
      <c r="E755">
        <v>707</v>
      </c>
      <c r="F755">
        <v>1.5</v>
      </c>
      <c r="G755">
        <v>5</v>
      </c>
      <c r="H755">
        <v>0.3</v>
      </c>
      <c r="I755">
        <v>0.6</v>
      </c>
      <c r="J755" t="s">
        <v>753</v>
      </c>
      <c r="K755" t="s">
        <v>1477</v>
      </c>
      <c r="L755" t="s">
        <v>1477</v>
      </c>
      <c r="M755">
        <v>0</v>
      </c>
      <c r="N755">
        <v>0</v>
      </c>
      <c r="O755" t="s">
        <v>2352</v>
      </c>
      <c r="P755" t="s">
        <v>753</v>
      </c>
      <c r="Q755">
        <v>0</v>
      </c>
      <c r="R755" t="s">
        <v>753</v>
      </c>
      <c r="S755">
        <v>0</v>
      </c>
      <c r="T755" t="s">
        <v>753</v>
      </c>
      <c r="U755">
        <v>0</v>
      </c>
      <c r="V755" t="s">
        <v>753</v>
      </c>
      <c r="W755">
        <v>0</v>
      </c>
      <c r="X755">
        <v>0</v>
      </c>
      <c r="Y755" t="s">
        <v>753</v>
      </c>
      <c r="Z755">
        <v>0</v>
      </c>
      <c r="AA755" t="s">
        <v>753</v>
      </c>
      <c r="AB755">
        <v>0</v>
      </c>
      <c r="AC755">
        <v>-0.1</v>
      </c>
      <c r="AD755">
        <v>837</v>
      </c>
      <c r="AE755" t="s">
        <v>1477</v>
      </c>
      <c r="AF755">
        <v>3160</v>
      </c>
      <c r="AG755">
        <v>47</v>
      </c>
      <c r="AH755">
        <v>43</v>
      </c>
      <c r="AI755">
        <v>0</v>
      </c>
      <c r="AJ755" t="s">
        <v>1856</v>
      </c>
      <c r="AK755">
        <v>2300159</v>
      </c>
      <c r="AL755">
        <v>23001021</v>
      </c>
      <c r="AM755">
        <v>23000234</v>
      </c>
      <c r="AN755">
        <v>591719</v>
      </c>
      <c r="AO755">
        <v>6256913</v>
      </c>
      <c r="AP755">
        <v>99</v>
      </c>
      <c r="AQ755">
        <v>99</v>
      </c>
      <c r="AR755" t="s">
        <v>1744</v>
      </c>
      <c r="AS755">
        <v>0</v>
      </c>
      <c r="AT755" t="s">
        <v>1477</v>
      </c>
      <c r="AU755">
        <v>0</v>
      </c>
      <c r="AV755" t="s">
        <v>1477</v>
      </c>
      <c r="AW755">
        <v>0</v>
      </c>
      <c r="AX755" t="s">
        <v>1477</v>
      </c>
      <c r="AY755">
        <v>0</v>
      </c>
      <c r="AZ755">
        <v>0</v>
      </c>
      <c r="BA755" t="s">
        <v>753</v>
      </c>
      <c r="BB755" t="s">
        <v>753</v>
      </c>
      <c r="BC755" t="s">
        <v>753</v>
      </c>
      <c r="BD755" t="s">
        <v>753</v>
      </c>
    </row>
    <row r="756" spans="1:56" x14ac:dyDescent="0.25">
      <c r="A756" t="s">
        <v>2073</v>
      </c>
      <c r="B756">
        <v>11003</v>
      </c>
      <c r="C756">
        <v>1</v>
      </c>
      <c r="D756" t="s">
        <v>801</v>
      </c>
      <c r="E756">
        <v>563</v>
      </c>
      <c r="F756">
        <v>1.3</v>
      </c>
      <c r="G756">
        <v>13</v>
      </c>
      <c r="H756">
        <v>0.2</v>
      </c>
      <c r="I756">
        <v>0.4</v>
      </c>
      <c r="J756" t="s">
        <v>753</v>
      </c>
      <c r="K756" t="s">
        <v>1477</v>
      </c>
      <c r="L756" t="s">
        <v>1477</v>
      </c>
      <c r="M756">
        <v>0</v>
      </c>
      <c r="N756">
        <v>0</v>
      </c>
      <c r="O756" t="s">
        <v>2352</v>
      </c>
      <c r="P756" t="s">
        <v>753</v>
      </c>
      <c r="Q756">
        <v>0</v>
      </c>
      <c r="R756" t="s">
        <v>753</v>
      </c>
      <c r="S756">
        <v>0</v>
      </c>
      <c r="T756" t="s">
        <v>753</v>
      </c>
      <c r="U756">
        <v>0</v>
      </c>
      <c r="V756" t="s">
        <v>753</v>
      </c>
      <c r="W756">
        <v>0</v>
      </c>
      <c r="X756">
        <v>0</v>
      </c>
      <c r="Y756" t="s">
        <v>753</v>
      </c>
      <c r="Z756">
        <v>0</v>
      </c>
      <c r="AA756" t="s">
        <v>753</v>
      </c>
      <c r="AB756">
        <v>0</v>
      </c>
      <c r="AC756">
        <v>0.24</v>
      </c>
      <c r="AD756">
        <v>139</v>
      </c>
      <c r="AE756" t="s">
        <v>1477</v>
      </c>
      <c r="AF756">
        <v>3130</v>
      </c>
      <c r="AG756">
        <v>89</v>
      </c>
      <c r="AH756">
        <v>78</v>
      </c>
      <c r="AI756">
        <v>53</v>
      </c>
      <c r="AJ756" t="s">
        <v>2074</v>
      </c>
      <c r="AK756">
        <v>3000151</v>
      </c>
      <c r="AL756">
        <v>30000496</v>
      </c>
      <c r="AM756">
        <v>30000495</v>
      </c>
      <c r="AN756">
        <v>463717</v>
      </c>
      <c r="AO756">
        <v>6136030</v>
      </c>
      <c r="AP756">
        <v>99</v>
      </c>
      <c r="AQ756">
        <v>99</v>
      </c>
      <c r="AR756" t="s">
        <v>1744</v>
      </c>
      <c r="AS756">
        <v>0</v>
      </c>
      <c r="AT756" t="s">
        <v>1477</v>
      </c>
      <c r="AU756">
        <v>0</v>
      </c>
      <c r="AV756" t="s">
        <v>1477</v>
      </c>
      <c r="AW756">
        <v>0</v>
      </c>
      <c r="AX756" t="s">
        <v>1477</v>
      </c>
      <c r="AY756">
        <v>0</v>
      </c>
      <c r="AZ756">
        <v>0</v>
      </c>
      <c r="BA756" t="s">
        <v>753</v>
      </c>
      <c r="BB756" t="s">
        <v>753</v>
      </c>
      <c r="BC756" t="s">
        <v>753</v>
      </c>
      <c r="BD756" t="s">
        <v>753</v>
      </c>
    </row>
    <row r="757" spans="1:56" x14ac:dyDescent="0.25">
      <c r="A757" t="s">
        <v>456</v>
      </c>
      <c r="B757">
        <v>932</v>
      </c>
      <c r="C757">
        <v>2</v>
      </c>
      <c r="D757" t="s">
        <v>1611</v>
      </c>
      <c r="E757">
        <v>390</v>
      </c>
      <c r="F757">
        <v>6.5</v>
      </c>
      <c r="G757">
        <v>11</v>
      </c>
      <c r="H757">
        <v>0.44</v>
      </c>
      <c r="I757">
        <v>1</v>
      </c>
      <c r="J757" t="s">
        <v>753</v>
      </c>
      <c r="K757" t="s">
        <v>762</v>
      </c>
      <c r="L757" t="s">
        <v>762</v>
      </c>
      <c r="M757" t="s">
        <v>738</v>
      </c>
      <c r="N757" t="s">
        <v>753</v>
      </c>
      <c r="O757" t="s">
        <v>2352</v>
      </c>
      <c r="P757" t="s">
        <v>753</v>
      </c>
      <c r="Q757">
        <v>0</v>
      </c>
      <c r="R757" t="s">
        <v>753</v>
      </c>
      <c r="S757">
        <v>0</v>
      </c>
      <c r="T757" t="s">
        <v>753</v>
      </c>
      <c r="U757">
        <v>0</v>
      </c>
      <c r="V757" t="s">
        <v>753</v>
      </c>
      <c r="W757" t="s">
        <v>753</v>
      </c>
      <c r="X757">
        <v>0</v>
      </c>
      <c r="Y757" t="s">
        <v>753</v>
      </c>
      <c r="Z757">
        <v>0</v>
      </c>
      <c r="AA757" t="s">
        <v>753</v>
      </c>
      <c r="AB757">
        <v>0</v>
      </c>
      <c r="AC757">
        <v>2.2909000000000002</v>
      </c>
      <c r="AD757">
        <v>52.951000000000001</v>
      </c>
      <c r="AE757">
        <v>10.3825</v>
      </c>
      <c r="AF757">
        <v>1150</v>
      </c>
      <c r="AG757">
        <v>168</v>
      </c>
      <c r="AH757">
        <v>147</v>
      </c>
      <c r="AI757">
        <v>89</v>
      </c>
      <c r="AJ757" t="s">
        <v>1677</v>
      </c>
      <c r="AK757">
        <v>6000144</v>
      </c>
      <c r="AL757">
        <v>60000600</v>
      </c>
      <c r="AM757">
        <v>60000599</v>
      </c>
      <c r="AN757">
        <v>709770</v>
      </c>
      <c r="AO757">
        <v>6102230</v>
      </c>
      <c r="AP757">
        <v>709770</v>
      </c>
      <c r="AQ757">
        <v>6102230</v>
      </c>
      <c r="AR757" t="s">
        <v>758</v>
      </c>
      <c r="AS757" t="s">
        <v>762</v>
      </c>
      <c r="AT757">
        <v>1.1020000000000001</v>
      </c>
      <c r="AU757" t="s">
        <v>755</v>
      </c>
      <c r="AV757">
        <v>0.1154</v>
      </c>
      <c r="AW757" t="s">
        <v>753</v>
      </c>
      <c r="AX757">
        <v>109.4058</v>
      </c>
      <c r="AY757" t="s">
        <v>753</v>
      </c>
      <c r="AZ757">
        <v>0</v>
      </c>
      <c r="BA757" t="s">
        <v>753</v>
      </c>
      <c r="BB757" t="s">
        <v>753</v>
      </c>
      <c r="BC757" t="s">
        <v>753</v>
      </c>
      <c r="BD757" t="s">
        <v>753</v>
      </c>
    </row>
    <row r="758" spans="1:56" x14ac:dyDescent="0.25">
      <c r="A758" t="s">
        <v>1796</v>
      </c>
      <c r="B758">
        <v>1210</v>
      </c>
      <c r="C758">
        <v>1</v>
      </c>
      <c r="D758" t="s">
        <v>998</v>
      </c>
      <c r="E758">
        <v>773</v>
      </c>
      <c r="F758">
        <v>3.5</v>
      </c>
      <c r="G758">
        <v>15</v>
      </c>
      <c r="H758">
        <v>0.1</v>
      </c>
      <c r="I758" t="s">
        <v>1477</v>
      </c>
      <c r="J758" t="s">
        <v>753</v>
      </c>
      <c r="K758" t="s">
        <v>1477</v>
      </c>
      <c r="L758" t="s">
        <v>1477</v>
      </c>
      <c r="M758">
        <v>0</v>
      </c>
      <c r="N758">
        <v>0</v>
      </c>
      <c r="O758" t="s">
        <v>2352</v>
      </c>
      <c r="P758" t="s">
        <v>753</v>
      </c>
      <c r="Q758">
        <v>0</v>
      </c>
      <c r="R758" t="s">
        <v>753</v>
      </c>
      <c r="S758">
        <v>0</v>
      </c>
      <c r="T758" t="s">
        <v>753</v>
      </c>
      <c r="U758">
        <v>0</v>
      </c>
      <c r="V758" t="s">
        <v>753</v>
      </c>
      <c r="W758">
        <v>0</v>
      </c>
      <c r="X758">
        <v>0</v>
      </c>
      <c r="Y758" t="s">
        <v>753</v>
      </c>
      <c r="Z758">
        <v>0</v>
      </c>
      <c r="AA758" t="s">
        <v>753</v>
      </c>
      <c r="AB758">
        <v>0</v>
      </c>
      <c r="AC758">
        <v>3.9</v>
      </c>
      <c r="AD758">
        <v>85.5</v>
      </c>
      <c r="AE758" t="s">
        <v>1477</v>
      </c>
      <c r="AF758">
        <v>1150</v>
      </c>
      <c r="AG758">
        <v>42</v>
      </c>
      <c r="AH758">
        <v>177</v>
      </c>
      <c r="AI758">
        <v>25</v>
      </c>
      <c r="AJ758" t="s">
        <v>1797</v>
      </c>
      <c r="AK758">
        <v>1200113</v>
      </c>
      <c r="AL758">
        <v>12000491</v>
      </c>
      <c r="AM758">
        <v>12000490</v>
      </c>
      <c r="AN758">
        <v>477496</v>
      </c>
      <c r="AO758">
        <v>6294524</v>
      </c>
      <c r="AP758">
        <v>99</v>
      </c>
      <c r="AQ758">
        <v>99</v>
      </c>
      <c r="AR758" t="s">
        <v>1744</v>
      </c>
      <c r="AS758">
        <v>0</v>
      </c>
      <c r="AT758" t="s">
        <v>1477</v>
      </c>
      <c r="AU758">
        <v>0</v>
      </c>
      <c r="AV758" t="s">
        <v>1477</v>
      </c>
      <c r="AW758">
        <v>0</v>
      </c>
      <c r="AX758" t="s">
        <v>1477</v>
      </c>
      <c r="AY758">
        <v>0</v>
      </c>
      <c r="AZ758">
        <v>0</v>
      </c>
      <c r="BA758" t="s">
        <v>753</v>
      </c>
      <c r="BB758" t="s">
        <v>753</v>
      </c>
      <c r="BC758" t="s">
        <v>753</v>
      </c>
      <c r="BD758" t="s">
        <v>753</v>
      </c>
    </row>
    <row r="759" spans="1:56" x14ac:dyDescent="0.25">
      <c r="A759" t="s">
        <v>1159</v>
      </c>
      <c r="B759">
        <v>382</v>
      </c>
      <c r="C759">
        <v>1</v>
      </c>
      <c r="D759" t="s">
        <v>998</v>
      </c>
      <c r="E759">
        <v>665</v>
      </c>
      <c r="F759">
        <v>5.7</v>
      </c>
      <c r="G759">
        <v>11</v>
      </c>
      <c r="H759">
        <v>0.56000000000000005</v>
      </c>
      <c r="I759">
        <v>1.6</v>
      </c>
      <c r="J759" t="s">
        <v>753</v>
      </c>
      <c r="K759" t="s">
        <v>753</v>
      </c>
      <c r="L759" t="s">
        <v>753</v>
      </c>
      <c r="M759" t="s">
        <v>754</v>
      </c>
      <c r="N759" t="s">
        <v>755</v>
      </c>
      <c r="O759" t="s">
        <v>2352</v>
      </c>
      <c r="P759" t="s">
        <v>753</v>
      </c>
      <c r="Q759">
        <v>0</v>
      </c>
      <c r="R759" t="s">
        <v>753</v>
      </c>
      <c r="S759">
        <v>0</v>
      </c>
      <c r="T759" t="s">
        <v>753</v>
      </c>
      <c r="U759">
        <v>0</v>
      </c>
      <c r="V759" t="s">
        <v>753</v>
      </c>
      <c r="W759" t="s">
        <v>755</v>
      </c>
      <c r="X759">
        <v>0</v>
      </c>
      <c r="Y759" t="s">
        <v>753</v>
      </c>
      <c r="Z759">
        <v>0</v>
      </c>
      <c r="AA759" t="s">
        <v>753</v>
      </c>
      <c r="AB759">
        <v>0</v>
      </c>
      <c r="AC759">
        <v>2.4155000000000002</v>
      </c>
      <c r="AD759">
        <v>26.223700000000001</v>
      </c>
      <c r="AE759">
        <v>14.8918</v>
      </c>
      <c r="AF759">
        <v>1150</v>
      </c>
      <c r="AG759">
        <v>28</v>
      </c>
      <c r="AH759">
        <v>28</v>
      </c>
      <c r="AI759">
        <v>39</v>
      </c>
      <c r="AJ759" t="s">
        <v>1160</v>
      </c>
      <c r="AK759">
        <v>1600178</v>
      </c>
      <c r="AL759">
        <v>16000396</v>
      </c>
      <c r="AM759">
        <v>16000395</v>
      </c>
      <c r="AN759">
        <v>456106</v>
      </c>
      <c r="AO759">
        <v>6272812</v>
      </c>
      <c r="AP759">
        <v>456106</v>
      </c>
      <c r="AQ759">
        <v>6272812</v>
      </c>
      <c r="AR759" t="s">
        <v>758</v>
      </c>
      <c r="AS759" t="s">
        <v>753</v>
      </c>
      <c r="AT759">
        <v>1.3405</v>
      </c>
      <c r="AU759" t="s">
        <v>763</v>
      </c>
      <c r="AV759">
        <v>3.6499999999999998E-2</v>
      </c>
      <c r="AW759" t="s">
        <v>753</v>
      </c>
      <c r="AX759">
        <v>107.001</v>
      </c>
      <c r="AY759" t="s">
        <v>753</v>
      </c>
      <c r="AZ759">
        <v>0</v>
      </c>
      <c r="BA759" t="s">
        <v>753</v>
      </c>
      <c r="BB759" t="s">
        <v>753</v>
      </c>
      <c r="BC759" t="s">
        <v>753</v>
      </c>
      <c r="BD759" t="s">
        <v>753</v>
      </c>
    </row>
    <row r="760" spans="1:56" x14ac:dyDescent="0.25">
      <c r="A760" t="s">
        <v>2067</v>
      </c>
      <c r="B760">
        <v>7271</v>
      </c>
      <c r="C760">
        <v>1</v>
      </c>
      <c r="D760" t="s">
        <v>752</v>
      </c>
      <c r="E760">
        <v>787</v>
      </c>
      <c r="F760">
        <v>2.8</v>
      </c>
      <c r="G760">
        <v>5</v>
      </c>
      <c r="H760">
        <v>0.17</v>
      </c>
      <c r="I760">
        <v>0.34</v>
      </c>
      <c r="J760" t="s">
        <v>753</v>
      </c>
      <c r="K760" t="s">
        <v>1477</v>
      </c>
      <c r="L760" t="s">
        <v>1477</v>
      </c>
      <c r="M760">
        <v>0</v>
      </c>
      <c r="N760">
        <v>0</v>
      </c>
      <c r="O760" t="s">
        <v>2352</v>
      </c>
      <c r="P760" t="s">
        <v>753</v>
      </c>
      <c r="Q760">
        <v>0</v>
      </c>
      <c r="R760" t="s">
        <v>753</v>
      </c>
      <c r="S760">
        <v>0</v>
      </c>
      <c r="T760" t="s">
        <v>753</v>
      </c>
      <c r="U760">
        <v>0</v>
      </c>
      <c r="V760" t="s">
        <v>753</v>
      </c>
      <c r="W760">
        <v>0</v>
      </c>
      <c r="X760">
        <v>0</v>
      </c>
      <c r="Y760" t="s">
        <v>753</v>
      </c>
      <c r="Z760">
        <v>0</v>
      </c>
      <c r="AA760" t="s">
        <v>753</v>
      </c>
      <c r="AB760">
        <v>0</v>
      </c>
      <c r="AC760">
        <v>4.4000000000000004</v>
      </c>
      <c r="AD760">
        <v>60.65</v>
      </c>
      <c r="AE760" t="s">
        <v>1477</v>
      </c>
      <c r="AF760">
        <v>3160</v>
      </c>
      <c r="AG760">
        <v>43</v>
      </c>
      <c r="AH760">
        <v>184</v>
      </c>
      <c r="AI760">
        <v>119</v>
      </c>
      <c r="AJ760" t="s">
        <v>2068</v>
      </c>
      <c r="AK760">
        <v>100092</v>
      </c>
      <c r="AM760">
        <v>1000171</v>
      </c>
      <c r="AN760">
        <v>456519</v>
      </c>
      <c r="AO760">
        <v>6299577</v>
      </c>
      <c r="AP760">
        <v>99</v>
      </c>
      <c r="AQ760">
        <v>99</v>
      </c>
      <c r="AR760" t="s">
        <v>758</v>
      </c>
      <c r="AS760">
        <v>0</v>
      </c>
      <c r="AT760" t="s">
        <v>1477</v>
      </c>
      <c r="AU760">
        <v>0</v>
      </c>
      <c r="AV760" t="s">
        <v>1477</v>
      </c>
      <c r="AW760">
        <v>0</v>
      </c>
      <c r="AX760" t="s">
        <v>1477</v>
      </c>
      <c r="AY760">
        <v>0</v>
      </c>
      <c r="AZ760">
        <v>0</v>
      </c>
      <c r="BA760" t="s">
        <v>753</v>
      </c>
      <c r="BB760" t="s">
        <v>753</v>
      </c>
      <c r="BC760" t="s">
        <v>753</v>
      </c>
      <c r="BD760" t="s">
        <v>753</v>
      </c>
    </row>
    <row r="761" spans="1:56" x14ac:dyDescent="0.25">
      <c r="A761" t="s">
        <v>2032</v>
      </c>
      <c r="B761">
        <v>6667</v>
      </c>
      <c r="C761">
        <v>1</v>
      </c>
      <c r="D761" t="s">
        <v>998</v>
      </c>
      <c r="E761">
        <v>773</v>
      </c>
      <c r="F761">
        <v>2.1</v>
      </c>
      <c r="G761">
        <v>15</v>
      </c>
      <c r="H761">
        <v>0.15</v>
      </c>
      <c r="I761">
        <v>0.3</v>
      </c>
      <c r="J761" t="s">
        <v>753</v>
      </c>
      <c r="K761" t="s">
        <v>760</v>
      </c>
      <c r="L761" t="s">
        <v>760</v>
      </c>
      <c r="M761" t="s">
        <v>738</v>
      </c>
      <c r="N761" t="s">
        <v>760</v>
      </c>
      <c r="O761" t="s">
        <v>2352</v>
      </c>
      <c r="P761" t="s">
        <v>753</v>
      </c>
      <c r="Q761">
        <v>0</v>
      </c>
      <c r="R761" t="s">
        <v>753</v>
      </c>
      <c r="S761">
        <v>0</v>
      </c>
      <c r="T761" t="s">
        <v>753</v>
      </c>
      <c r="U761">
        <v>0</v>
      </c>
      <c r="V761" t="s">
        <v>753</v>
      </c>
      <c r="W761" t="s">
        <v>760</v>
      </c>
      <c r="X761">
        <v>0</v>
      </c>
      <c r="Y761" t="s">
        <v>753</v>
      </c>
      <c r="Z761">
        <v>0</v>
      </c>
      <c r="AA761" t="s">
        <v>753</v>
      </c>
      <c r="AB761">
        <v>0</v>
      </c>
      <c r="AC761">
        <v>3.6362000000000001</v>
      </c>
      <c r="AD761">
        <v>66.256600000000006</v>
      </c>
      <c r="AE761">
        <v>18.038499999999999</v>
      </c>
      <c r="AF761">
        <v>1150</v>
      </c>
      <c r="AG761">
        <v>42</v>
      </c>
      <c r="AH761">
        <v>177</v>
      </c>
      <c r="AI761">
        <v>25</v>
      </c>
      <c r="AJ761" t="s">
        <v>2033</v>
      </c>
      <c r="AK761">
        <v>1200068</v>
      </c>
      <c r="AL761">
        <v>12000425</v>
      </c>
      <c r="AM761">
        <v>12000118</v>
      </c>
      <c r="AN761">
        <v>475126</v>
      </c>
      <c r="AO761">
        <v>6294636</v>
      </c>
      <c r="AP761">
        <v>99</v>
      </c>
      <c r="AQ761">
        <v>99</v>
      </c>
      <c r="AR761" t="s">
        <v>758</v>
      </c>
      <c r="AS761">
        <v>0</v>
      </c>
      <c r="AT761">
        <v>1.8190999999999999</v>
      </c>
      <c r="AU761" t="s">
        <v>753</v>
      </c>
      <c r="AV761">
        <v>0.27500000000000002</v>
      </c>
      <c r="AW761" t="s">
        <v>763</v>
      </c>
      <c r="AX761">
        <v>75.779600000000002</v>
      </c>
      <c r="AY761" t="s">
        <v>753</v>
      </c>
      <c r="AZ761">
        <v>0</v>
      </c>
      <c r="BA761" t="s">
        <v>753</v>
      </c>
      <c r="BB761" t="s">
        <v>753</v>
      </c>
      <c r="BC761" t="s">
        <v>753</v>
      </c>
      <c r="BD761" t="s">
        <v>753</v>
      </c>
    </row>
    <row r="762" spans="1:56" x14ac:dyDescent="0.25">
      <c r="A762" t="s">
        <v>1328</v>
      </c>
      <c r="B762">
        <v>524</v>
      </c>
      <c r="C762">
        <v>1</v>
      </c>
      <c r="D762" t="s">
        <v>975</v>
      </c>
      <c r="E762">
        <v>740</v>
      </c>
      <c r="F762">
        <v>6.5</v>
      </c>
      <c r="G762">
        <v>5</v>
      </c>
      <c r="H762">
        <v>1.1499999999999999</v>
      </c>
      <c r="I762">
        <v>2.25</v>
      </c>
      <c r="J762" t="s">
        <v>753</v>
      </c>
      <c r="K762" t="s">
        <v>787</v>
      </c>
      <c r="L762" t="s">
        <v>787</v>
      </c>
      <c r="M762" t="s">
        <v>738</v>
      </c>
      <c r="N762" t="s">
        <v>787</v>
      </c>
      <c r="O762" t="s">
        <v>2352</v>
      </c>
      <c r="P762" t="s">
        <v>753</v>
      </c>
      <c r="Q762" t="s">
        <v>787</v>
      </c>
      <c r="R762" t="s">
        <v>753</v>
      </c>
      <c r="S762" t="s">
        <v>787</v>
      </c>
      <c r="T762" t="s">
        <v>753</v>
      </c>
      <c r="U762">
        <v>0</v>
      </c>
      <c r="V762" t="s">
        <v>753</v>
      </c>
      <c r="W762" t="s">
        <v>787</v>
      </c>
      <c r="X762">
        <v>0</v>
      </c>
      <c r="Y762" t="s">
        <v>753</v>
      </c>
      <c r="Z762">
        <v>0</v>
      </c>
      <c r="AA762" t="s">
        <v>753</v>
      </c>
      <c r="AB762">
        <v>0</v>
      </c>
      <c r="AC762">
        <v>6.3E-2</v>
      </c>
      <c r="AD762">
        <v>321.77629999999999</v>
      </c>
      <c r="AE762" t="s">
        <v>1477</v>
      </c>
      <c r="AF762">
        <v>3160</v>
      </c>
      <c r="AG762">
        <v>0</v>
      </c>
      <c r="AH762">
        <v>0</v>
      </c>
      <c r="AI762">
        <v>0</v>
      </c>
      <c r="AJ762" t="s">
        <v>1329</v>
      </c>
      <c r="AK762">
        <v>2101047</v>
      </c>
      <c r="AL762">
        <v>21006494</v>
      </c>
      <c r="AM762">
        <v>21006493</v>
      </c>
      <c r="AN762">
        <v>532131</v>
      </c>
      <c r="AO762">
        <v>6214247</v>
      </c>
      <c r="AP762">
        <v>532131</v>
      </c>
      <c r="AQ762">
        <v>6214247</v>
      </c>
      <c r="AR762" t="s">
        <v>758</v>
      </c>
      <c r="AS762" t="s">
        <v>762</v>
      </c>
      <c r="AT762" t="s">
        <v>1477</v>
      </c>
      <c r="AU762">
        <v>0</v>
      </c>
      <c r="AV762" t="s">
        <v>1477</v>
      </c>
      <c r="AW762">
        <v>0</v>
      </c>
      <c r="AX762">
        <v>73.038799999999995</v>
      </c>
      <c r="AY762" t="s">
        <v>753</v>
      </c>
      <c r="AZ762">
        <v>0</v>
      </c>
      <c r="BA762" t="s">
        <v>753</v>
      </c>
      <c r="BB762" t="s">
        <v>753</v>
      </c>
      <c r="BC762" t="s">
        <v>753</v>
      </c>
      <c r="BD762" t="s">
        <v>753</v>
      </c>
    </row>
    <row r="763" spans="1:56" x14ac:dyDescent="0.25">
      <c r="A763" t="s">
        <v>1965</v>
      </c>
      <c r="B763">
        <v>3003</v>
      </c>
      <c r="C763">
        <v>1</v>
      </c>
      <c r="D763" t="s">
        <v>863</v>
      </c>
      <c r="E763">
        <v>607</v>
      </c>
      <c r="F763">
        <v>5.0999999999999996</v>
      </c>
      <c r="G763">
        <v>9</v>
      </c>
      <c r="H763">
        <v>0.5</v>
      </c>
      <c r="I763">
        <v>1</v>
      </c>
      <c r="J763" t="s">
        <v>753</v>
      </c>
      <c r="K763" t="s">
        <v>760</v>
      </c>
      <c r="L763" t="s">
        <v>760</v>
      </c>
      <c r="M763" t="s">
        <v>738</v>
      </c>
      <c r="N763" t="s">
        <v>760</v>
      </c>
      <c r="O763" t="s">
        <v>2352</v>
      </c>
      <c r="P763" t="s">
        <v>753</v>
      </c>
      <c r="Q763" t="s">
        <v>753</v>
      </c>
      <c r="R763" t="s">
        <v>753</v>
      </c>
      <c r="S763" t="s">
        <v>753</v>
      </c>
      <c r="T763" t="s">
        <v>753</v>
      </c>
      <c r="U763">
        <v>0</v>
      </c>
      <c r="V763" t="s">
        <v>753</v>
      </c>
      <c r="W763" t="s">
        <v>760</v>
      </c>
      <c r="X763">
        <v>0</v>
      </c>
      <c r="Y763" t="s">
        <v>753</v>
      </c>
      <c r="Z763">
        <v>0</v>
      </c>
      <c r="AA763" t="s">
        <v>753</v>
      </c>
      <c r="AB763">
        <v>0</v>
      </c>
      <c r="AC763">
        <v>2.5628000000000002</v>
      </c>
      <c r="AD763">
        <v>32.677599999999998</v>
      </c>
      <c r="AE763" t="s">
        <v>1477</v>
      </c>
      <c r="AF763">
        <v>0</v>
      </c>
      <c r="AG763">
        <v>0</v>
      </c>
      <c r="AH763">
        <v>0</v>
      </c>
      <c r="AI763">
        <v>0</v>
      </c>
      <c r="AJ763" t="s">
        <v>1966</v>
      </c>
      <c r="AK763">
        <v>3300020</v>
      </c>
      <c r="AL763">
        <v>33000322</v>
      </c>
      <c r="AM763">
        <v>33000321</v>
      </c>
      <c r="AN763">
        <v>546950</v>
      </c>
      <c r="AO763">
        <v>6164250</v>
      </c>
      <c r="AP763">
        <v>546950</v>
      </c>
      <c r="AQ763">
        <v>6164250</v>
      </c>
      <c r="AR763" t="s">
        <v>758</v>
      </c>
      <c r="AS763" t="s">
        <v>762</v>
      </c>
      <c r="AT763">
        <v>1.7344999999999999</v>
      </c>
      <c r="AU763" t="s">
        <v>763</v>
      </c>
      <c r="AV763">
        <v>0.26669999999999999</v>
      </c>
      <c r="AW763" t="s">
        <v>763</v>
      </c>
      <c r="AX763">
        <v>92.959500000000006</v>
      </c>
      <c r="AY763" t="s">
        <v>753</v>
      </c>
      <c r="AZ763">
        <v>0</v>
      </c>
      <c r="BA763" t="s">
        <v>753</v>
      </c>
      <c r="BB763" t="s">
        <v>753</v>
      </c>
      <c r="BC763" t="s">
        <v>753</v>
      </c>
      <c r="BD763" t="s">
        <v>753</v>
      </c>
    </row>
    <row r="764" spans="1:56" x14ac:dyDescent="0.25">
      <c r="A764" t="s">
        <v>1963</v>
      </c>
      <c r="B764">
        <v>3002</v>
      </c>
      <c r="C764">
        <v>1</v>
      </c>
      <c r="D764" t="s">
        <v>863</v>
      </c>
      <c r="E764">
        <v>607</v>
      </c>
      <c r="F764">
        <v>9.1999999999999993</v>
      </c>
      <c r="G764">
        <v>15</v>
      </c>
      <c r="H764">
        <v>0.5</v>
      </c>
      <c r="I764">
        <v>1</v>
      </c>
      <c r="J764" t="s">
        <v>753</v>
      </c>
      <c r="K764" t="s">
        <v>787</v>
      </c>
      <c r="L764" t="s">
        <v>787</v>
      </c>
      <c r="M764" t="s">
        <v>738</v>
      </c>
      <c r="N764" t="s">
        <v>787</v>
      </c>
      <c r="O764" t="s">
        <v>2352</v>
      </c>
      <c r="P764" t="s">
        <v>753</v>
      </c>
      <c r="Q764">
        <v>0</v>
      </c>
      <c r="R764" t="s">
        <v>753</v>
      </c>
      <c r="S764">
        <v>0</v>
      </c>
      <c r="T764" t="s">
        <v>753</v>
      </c>
      <c r="U764">
        <v>0</v>
      </c>
      <c r="V764" t="s">
        <v>753</v>
      </c>
      <c r="W764" t="s">
        <v>787</v>
      </c>
      <c r="X764">
        <v>0</v>
      </c>
      <c r="Y764" t="s">
        <v>753</v>
      </c>
      <c r="Z764">
        <v>0</v>
      </c>
      <c r="AA764" t="s">
        <v>753</v>
      </c>
      <c r="AB764">
        <v>0</v>
      </c>
      <c r="AC764">
        <v>2.4361999999999999</v>
      </c>
      <c r="AD764">
        <v>66.440799999999996</v>
      </c>
      <c r="AE764">
        <v>1.8838999999999999</v>
      </c>
      <c r="AF764">
        <v>0</v>
      </c>
      <c r="AG764">
        <v>0</v>
      </c>
      <c r="AH764">
        <v>0</v>
      </c>
      <c r="AI764">
        <v>0</v>
      </c>
      <c r="AJ764" t="s">
        <v>1964</v>
      </c>
      <c r="AK764">
        <v>3300021</v>
      </c>
      <c r="AL764">
        <v>33000324</v>
      </c>
      <c r="AM764">
        <v>33000323</v>
      </c>
      <c r="AN764">
        <v>546500</v>
      </c>
      <c r="AO764">
        <v>6163800</v>
      </c>
      <c r="AP764">
        <v>99</v>
      </c>
      <c r="AQ764">
        <v>99</v>
      </c>
      <c r="AR764" t="s">
        <v>758</v>
      </c>
      <c r="AS764" t="s">
        <v>753</v>
      </c>
      <c r="AT764">
        <v>3.6069</v>
      </c>
      <c r="AU764" t="s">
        <v>763</v>
      </c>
      <c r="AV764">
        <v>0.43680000000000002</v>
      </c>
      <c r="AW764" t="s">
        <v>763</v>
      </c>
      <c r="AX764">
        <v>100.2414</v>
      </c>
      <c r="AY764" t="s">
        <v>753</v>
      </c>
      <c r="AZ764">
        <v>0</v>
      </c>
      <c r="BA764" t="s">
        <v>753</v>
      </c>
      <c r="BB764" t="s">
        <v>753</v>
      </c>
      <c r="BC764" t="s">
        <v>753</v>
      </c>
      <c r="BD764" t="s">
        <v>753</v>
      </c>
    </row>
    <row r="765" spans="1:56" x14ac:dyDescent="0.25">
      <c r="A765" t="s">
        <v>2086</v>
      </c>
      <c r="B765">
        <v>11202</v>
      </c>
      <c r="C765">
        <v>1</v>
      </c>
      <c r="D765" t="s">
        <v>917</v>
      </c>
      <c r="E765">
        <v>420</v>
      </c>
      <c r="F765">
        <v>4.0999999999999996</v>
      </c>
      <c r="G765">
        <v>15</v>
      </c>
      <c r="H765">
        <v>0.25</v>
      </c>
      <c r="I765">
        <v>0.5</v>
      </c>
      <c r="J765" t="s">
        <v>753</v>
      </c>
      <c r="K765" t="s">
        <v>787</v>
      </c>
      <c r="L765" t="s">
        <v>787</v>
      </c>
      <c r="M765" t="s">
        <v>738</v>
      </c>
      <c r="N765" t="s">
        <v>787</v>
      </c>
      <c r="O765" t="s">
        <v>2352</v>
      </c>
      <c r="P765" t="s">
        <v>753</v>
      </c>
      <c r="Q765">
        <v>0</v>
      </c>
      <c r="R765" t="s">
        <v>753</v>
      </c>
      <c r="S765">
        <v>0</v>
      </c>
      <c r="T765" t="s">
        <v>753</v>
      </c>
      <c r="U765">
        <v>0</v>
      </c>
      <c r="V765" t="s">
        <v>753</v>
      </c>
      <c r="W765" t="s">
        <v>787</v>
      </c>
      <c r="X765">
        <v>0</v>
      </c>
      <c r="Y765" t="s">
        <v>753</v>
      </c>
      <c r="Z765">
        <v>0</v>
      </c>
      <c r="AA765" t="s">
        <v>753</v>
      </c>
      <c r="AB765">
        <v>0</v>
      </c>
      <c r="AC765">
        <v>6.9311999999999996</v>
      </c>
      <c r="AD765">
        <v>176.97370000000001</v>
      </c>
      <c r="AE765">
        <v>14.8414</v>
      </c>
      <c r="AF765">
        <v>1150</v>
      </c>
      <c r="AG765">
        <v>124</v>
      </c>
      <c r="AH765">
        <v>108</v>
      </c>
      <c r="AI765">
        <v>125</v>
      </c>
      <c r="AJ765" t="s">
        <v>2087</v>
      </c>
      <c r="AK765">
        <v>4600106</v>
      </c>
      <c r="AL765">
        <v>46000591</v>
      </c>
      <c r="AM765">
        <v>46000590</v>
      </c>
      <c r="AN765">
        <v>563239</v>
      </c>
      <c r="AO765">
        <v>6110627</v>
      </c>
      <c r="AP765">
        <v>99</v>
      </c>
      <c r="AQ765">
        <v>99</v>
      </c>
      <c r="AR765" t="s">
        <v>1744</v>
      </c>
      <c r="AS765" t="s">
        <v>762</v>
      </c>
      <c r="AT765">
        <v>6.0007000000000001</v>
      </c>
      <c r="AU765" t="s">
        <v>763</v>
      </c>
      <c r="AV765">
        <v>1.6957</v>
      </c>
      <c r="AW765" t="s">
        <v>763</v>
      </c>
      <c r="AX765">
        <v>95.742099999999994</v>
      </c>
      <c r="AY765" t="s">
        <v>753</v>
      </c>
      <c r="AZ765">
        <v>0</v>
      </c>
      <c r="BA765" t="s">
        <v>753</v>
      </c>
      <c r="BB765" t="s">
        <v>753</v>
      </c>
      <c r="BC765" t="s">
        <v>753</v>
      </c>
      <c r="BD765" t="s">
        <v>753</v>
      </c>
    </row>
    <row r="766" spans="1:56" x14ac:dyDescent="0.25">
      <c r="A766" t="s">
        <v>1800</v>
      </c>
      <c r="B766">
        <v>1212</v>
      </c>
      <c r="C766">
        <v>1</v>
      </c>
      <c r="D766" t="s">
        <v>998</v>
      </c>
      <c r="E766">
        <v>787</v>
      </c>
      <c r="F766">
        <v>2.2999999999999998</v>
      </c>
      <c r="G766">
        <v>1</v>
      </c>
      <c r="H766">
        <v>1.41</v>
      </c>
      <c r="I766">
        <v>3</v>
      </c>
      <c r="J766" t="s">
        <v>753</v>
      </c>
      <c r="K766" t="s">
        <v>755</v>
      </c>
      <c r="L766" t="s">
        <v>755</v>
      </c>
      <c r="M766" t="s">
        <v>754</v>
      </c>
      <c r="N766" t="s">
        <v>755</v>
      </c>
      <c r="O766" t="s">
        <v>2352</v>
      </c>
      <c r="P766" t="s">
        <v>753</v>
      </c>
      <c r="Q766" t="s">
        <v>755</v>
      </c>
      <c r="R766" t="s">
        <v>753</v>
      </c>
      <c r="S766" t="s">
        <v>755</v>
      </c>
      <c r="T766" t="s">
        <v>753</v>
      </c>
      <c r="U766">
        <v>0</v>
      </c>
      <c r="V766" t="s">
        <v>753</v>
      </c>
      <c r="W766" t="s">
        <v>755</v>
      </c>
      <c r="X766">
        <v>0</v>
      </c>
      <c r="Y766" t="s">
        <v>753</v>
      </c>
      <c r="Z766">
        <v>0</v>
      </c>
      <c r="AA766" t="s">
        <v>753</v>
      </c>
      <c r="AB766">
        <v>0</v>
      </c>
      <c r="AC766">
        <v>4.6800000000000001E-2</v>
      </c>
      <c r="AD766">
        <v>4.7872000000000003</v>
      </c>
      <c r="AE766">
        <v>0</v>
      </c>
      <c r="AF766">
        <v>3130</v>
      </c>
      <c r="AG766">
        <v>16</v>
      </c>
      <c r="AH766">
        <v>16</v>
      </c>
      <c r="AI766">
        <v>12</v>
      </c>
      <c r="AJ766" t="s">
        <v>1801</v>
      </c>
      <c r="AK766">
        <v>900186</v>
      </c>
      <c r="AL766">
        <v>9000828</v>
      </c>
      <c r="AM766">
        <v>9000827</v>
      </c>
      <c r="AN766">
        <v>502651</v>
      </c>
      <c r="AO766">
        <v>6320077</v>
      </c>
      <c r="AP766">
        <v>502651</v>
      </c>
      <c r="AQ766">
        <v>6320077</v>
      </c>
      <c r="AR766" t="s">
        <v>1744</v>
      </c>
      <c r="AS766" t="s">
        <v>755</v>
      </c>
      <c r="AT766">
        <v>0.30199999999999999</v>
      </c>
      <c r="AU766" t="s">
        <v>755</v>
      </c>
      <c r="AV766">
        <v>8.5000000000000006E-3</v>
      </c>
      <c r="AW766" t="s">
        <v>755</v>
      </c>
      <c r="AX766">
        <v>102.3776</v>
      </c>
      <c r="AY766" t="s">
        <v>753</v>
      </c>
      <c r="AZ766">
        <v>0</v>
      </c>
      <c r="BA766" t="s">
        <v>753</v>
      </c>
      <c r="BB766" t="s">
        <v>753</v>
      </c>
      <c r="BC766" t="s">
        <v>753</v>
      </c>
      <c r="BD766" t="s">
        <v>753</v>
      </c>
    </row>
    <row r="767" spans="1:56" x14ac:dyDescent="0.25">
      <c r="A767" t="s">
        <v>1161</v>
      </c>
      <c r="B767">
        <v>383</v>
      </c>
      <c r="C767">
        <v>1</v>
      </c>
      <c r="D767" t="s">
        <v>998</v>
      </c>
      <c r="E767">
        <v>779</v>
      </c>
      <c r="F767">
        <v>10.8</v>
      </c>
      <c r="G767">
        <v>11</v>
      </c>
      <c r="H767">
        <v>0.31</v>
      </c>
      <c r="I767">
        <v>0.53</v>
      </c>
      <c r="J767" t="s">
        <v>753</v>
      </c>
      <c r="K767" t="s">
        <v>753</v>
      </c>
      <c r="L767" t="s">
        <v>753</v>
      </c>
      <c r="M767" t="s">
        <v>754</v>
      </c>
      <c r="N767" t="s">
        <v>753</v>
      </c>
      <c r="O767" t="s">
        <v>2352</v>
      </c>
      <c r="P767" t="s">
        <v>753</v>
      </c>
      <c r="Q767">
        <v>0</v>
      </c>
      <c r="R767" t="s">
        <v>753</v>
      </c>
      <c r="S767">
        <v>0</v>
      </c>
      <c r="T767" t="s">
        <v>753</v>
      </c>
      <c r="U767">
        <v>0</v>
      </c>
      <c r="V767" t="s">
        <v>753</v>
      </c>
      <c r="W767" t="s">
        <v>753</v>
      </c>
      <c r="X767">
        <v>0</v>
      </c>
      <c r="Y767" t="s">
        <v>753</v>
      </c>
      <c r="Z767">
        <v>0</v>
      </c>
      <c r="AA767" t="s">
        <v>753</v>
      </c>
      <c r="AB767">
        <v>0</v>
      </c>
      <c r="AC767">
        <v>2.3544</v>
      </c>
      <c r="AD767">
        <v>29.2136</v>
      </c>
      <c r="AE767">
        <v>12.6831</v>
      </c>
      <c r="AF767">
        <v>1150</v>
      </c>
      <c r="AG767">
        <v>0</v>
      </c>
      <c r="AH767">
        <v>0</v>
      </c>
      <c r="AI767">
        <v>0</v>
      </c>
      <c r="AJ767" t="s">
        <v>1162</v>
      </c>
      <c r="AK767">
        <v>1900073</v>
      </c>
      <c r="AL767">
        <v>19000398</v>
      </c>
      <c r="AM767">
        <v>19000397</v>
      </c>
      <c r="AN767">
        <v>504103</v>
      </c>
      <c r="AO767">
        <v>6267811</v>
      </c>
      <c r="AP767">
        <v>504103</v>
      </c>
      <c r="AQ767">
        <v>6267811</v>
      </c>
      <c r="AR767" t="s">
        <v>758</v>
      </c>
      <c r="AS767">
        <v>0</v>
      </c>
      <c r="AT767">
        <v>0.9325</v>
      </c>
      <c r="AU767" t="s">
        <v>755</v>
      </c>
      <c r="AV767">
        <v>7.1099999999999997E-2</v>
      </c>
      <c r="AW767" t="s">
        <v>753</v>
      </c>
      <c r="AX767">
        <v>126.13290000000001</v>
      </c>
      <c r="AY767" t="s">
        <v>753</v>
      </c>
      <c r="AZ767">
        <v>0</v>
      </c>
      <c r="BA767" t="s">
        <v>753</v>
      </c>
      <c r="BB767" t="s">
        <v>753</v>
      </c>
      <c r="BC767" t="s">
        <v>753</v>
      </c>
      <c r="BD767" t="s">
        <v>753</v>
      </c>
    </row>
    <row r="768" spans="1:56" x14ac:dyDescent="0.25">
      <c r="A768" t="s">
        <v>1792</v>
      </c>
      <c r="B768">
        <v>1208</v>
      </c>
      <c r="C768">
        <v>1</v>
      </c>
      <c r="D768" t="s">
        <v>998</v>
      </c>
      <c r="E768">
        <v>661</v>
      </c>
      <c r="F768">
        <v>1.9</v>
      </c>
      <c r="G768">
        <v>13</v>
      </c>
      <c r="H768">
        <v>0.65</v>
      </c>
      <c r="I768">
        <v>1.3</v>
      </c>
      <c r="J768" t="s">
        <v>753</v>
      </c>
      <c r="K768" t="s">
        <v>1477</v>
      </c>
      <c r="L768" t="s">
        <v>1477</v>
      </c>
      <c r="M768">
        <v>0</v>
      </c>
      <c r="N768">
        <v>0</v>
      </c>
      <c r="O768" t="s">
        <v>2352</v>
      </c>
      <c r="P768" t="s">
        <v>753</v>
      </c>
      <c r="Q768">
        <v>0</v>
      </c>
      <c r="R768" t="s">
        <v>753</v>
      </c>
      <c r="S768">
        <v>0</v>
      </c>
      <c r="T768" t="s">
        <v>753</v>
      </c>
      <c r="U768">
        <v>0</v>
      </c>
      <c r="V768" t="s">
        <v>753</v>
      </c>
      <c r="W768">
        <v>0</v>
      </c>
      <c r="X768">
        <v>0</v>
      </c>
      <c r="Y768" t="s">
        <v>753</v>
      </c>
      <c r="Z768">
        <v>0</v>
      </c>
      <c r="AA768" t="s">
        <v>753</v>
      </c>
      <c r="AB768">
        <v>0</v>
      </c>
      <c r="AC768">
        <v>4</v>
      </c>
      <c r="AD768">
        <v>75.8</v>
      </c>
      <c r="AE768" t="s">
        <v>1477</v>
      </c>
      <c r="AF768">
        <v>1150</v>
      </c>
      <c r="AG768">
        <v>32</v>
      </c>
      <c r="AH768">
        <v>32</v>
      </c>
      <c r="AI768">
        <v>0</v>
      </c>
      <c r="AJ768" t="s">
        <v>1793</v>
      </c>
      <c r="AK768">
        <v>1600217</v>
      </c>
      <c r="AL768">
        <v>16001295</v>
      </c>
      <c r="AM768">
        <v>16001294</v>
      </c>
      <c r="AN768">
        <v>485777</v>
      </c>
      <c r="AO768">
        <v>6267415</v>
      </c>
      <c r="AP768">
        <v>99</v>
      </c>
      <c r="AQ768">
        <v>99</v>
      </c>
      <c r="AR768" t="s">
        <v>1744</v>
      </c>
      <c r="AS768">
        <v>0</v>
      </c>
      <c r="AT768" t="s">
        <v>1477</v>
      </c>
      <c r="AU768">
        <v>0</v>
      </c>
      <c r="AV768" t="s">
        <v>1477</v>
      </c>
      <c r="AW768">
        <v>0</v>
      </c>
      <c r="AX768" t="s">
        <v>1477</v>
      </c>
      <c r="AY768">
        <v>0</v>
      </c>
      <c r="AZ768">
        <v>0</v>
      </c>
      <c r="BA768" t="s">
        <v>753</v>
      </c>
      <c r="BB768" t="s">
        <v>753</v>
      </c>
      <c r="BC768" t="s">
        <v>753</v>
      </c>
      <c r="BD768" t="s">
        <v>753</v>
      </c>
    </row>
    <row r="769" spans="1:56" x14ac:dyDescent="0.25">
      <c r="A769" t="s">
        <v>1426</v>
      </c>
      <c r="B769">
        <v>627</v>
      </c>
      <c r="C769">
        <v>1</v>
      </c>
      <c r="D769" t="s">
        <v>941</v>
      </c>
      <c r="E769">
        <v>760</v>
      </c>
      <c r="F769">
        <v>9.6</v>
      </c>
      <c r="G769">
        <v>13</v>
      </c>
      <c r="H769">
        <v>0.22</v>
      </c>
      <c r="I769">
        <v>0.8</v>
      </c>
      <c r="J769" t="s">
        <v>753</v>
      </c>
      <c r="K769" t="s">
        <v>762</v>
      </c>
      <c r="L769" t="s">
        <v>762</v>
      </c>
      <c r="M769" t="s">
        <v>738</v>
      </c>
      <c r="N769" t="s">
        <v>755</v>
      </c>
      <c r="O769" t="s">
        <v>2352</v>
      </c>
      <c r="P769" t="s">
        <v>753</v>
      </c>
      <c r="Q769" t="s">
        <v>753</v>
      </c>
      <c r="R769" t="s">
        <v>753</v>
      </c>
      <c r="S769" t="s">
        <v>753</v>
      </c>
      <c r="T769" t="s">
        <v>753</v>
      </c>
      <c r="U769">
        <v>0</v>
      </c>
      <c r="V769" t="s">
        <v>753</v>
      </c>
      <c r="W769" t="s">
        <v>755</v>
      </c>
      <c r="X769">
        <v>0</v>
      </c>
      <c r="Y769" t="s">
        <v>753</v>
      </c>
      <c r="Z769">
        <v>0</v>
      </c>
      <c r="AA769" t="s">
        <v>753</v>
      </c>
      <c r="AB769">
        <v>0</v>
      </c>
      <c r="AC769">
        <v>1.1768000000000001</v>
      </c>
      <c r="AD769">
        <v>64.684200000000004</v>
      </c>
      <c r="AE769">
        <v>0.1</v>
      </c>
      <c r="AF769">
        <v>0</v>
      </c>
      <c r="AG769">
        <v>68</v>
      </c>
      <c r="AH769">
        <v>61</v>
      </c>
      <c r="AI769">
        <v>118</v>
      </c>
      <c r="AJ769" t="s">
        <v>1427</v>
      </c>
      <c r="AK769">
        <v>2500493</v>
      </c>
      <c r="AL769">
        <v>25003075</v>
      </c>
      <c r="AM769">
        <v>25003074</v>
      </c>
      <c r="AN769">
        <v>467739</v>
      </c>
      <c r="AO769">
        <v>6197342</v>
      </c>
      <c r="AP769">
        <v>467739</v>
      </c>
      <c r="AQ769">
        <v>6197342</v>
      </c>
      <c r="AR769" t="s">
        <v>758</v>
      </c>
      <c r="AS769" t="s">
        <v>762</v>
      </c>
      <c r="AT769">
        <v>1.5587</v>
      </c>
      <c r="AU769" t="s">
        <v>753</v>
      </c>
      <c r="AV769">
        <v>4.2799999999999998E-2</v>
      </c>
      <c r="AW769" t="s">
        <v>755</v>
      </c>
      <c r="AX769">
        <v>86.212500000000006</v>
      </c>
      <c r="AY769" t="s">
        <v>753</v>
      </c>
      <c r="AZ769">
        <v>0</v>
      </c>
      <c r="BA769" t="s">
        <v>753</v>
      </c>
      <c r="BB769" t="s">
        <v>753</v>
      </c>
      <c r="BC769" t="s">
        <v>753</v>
      </c>
      <c r="BD769" t="s">
        <v>753</v>
      </c>
    </row>
    <row r="770" spans="1:56" x14ac:dyDescent="0.25">
      <c r="A770" t="s">
        <v>1745</v>
      </c>
      <c r="B770">
        <v>1102</v>
      </c>
      <c r="C770">
        <v>1</v>
      </c>
      <c r="D770" t="s">
        <v>752</v>
      </c>
      <c r="E770">
        <v>787</v>
      </c>
      <c r="F770">
        <v>2.9</v>
      </c>
      <c r="G770">
        <v>5</v>
      </c>
      <c r="H770">
        <v>0.05</v>
      </c>
      <c r="I770">
        <v>0.11</v>
      </c>
      <c r="J770" t="s">
        <v>753</v>
      </c>
      <c r="K770" t="s">
        <v>762</v>
      </c>
      <c r="L770" t="s">
        <v>762</v>
      </c>
      <c r="M770" t="s">
        <v>738</v>
      </c>
      <c r="N770" t="s">
        <v>762</v>
      </c>
      <c r="O770" t="s">
        <v>2352</v>
      </c>
      <c r="P770" t="s">
        <v>753</v>
      </c>
      <c r="Q770" t="s">
        <v>755</v>
      </c>
      <c r="R770" t="s">
        <v>753</v>
      </c>
      <c r="S770" t="s">
        <v>755</v>
      </c>
      <c r="T770" t="s">
        <v>753</v>
      </c>
      <c r="U770">
        <v>0</v>
      </c>
      <c r="V770" t="s">
        <v>753</v>
      </c>
      <c r="W770" t="s">
        <v>762</v>
      </c>
      <c r="X770">
        <v>0</v>
      </c>
      <c r="Y770" t="s">
        <v>753</v>
      </c>
      <c r="Z770">
        <v>0</v>
      </c>
      <c r="AA770" t="s">
        <v>753</v>
      </c>
      <c r="AB770">
        <v>0</v>
      </c>
      <c r="AC770">
        <v>5.79E-2</v>
      </c>
      <c r="AD770">
        <v>166.82900000000001</v>
      </c>
      <c r="AE770">
        <v>0.1</v>
      </c>
      <c r="AF770">
        <v>3110</v>
      </c>
      <c r="AG770">
        <v>24</v>
      </c>
      <c r="AH770">
        <v>24</v>
      </c>
      <c r="AI770">
        <v>22</v>
      </c>
      <c r="AJ770" t="s">
        <v>1746</v>
      </c>
      <c r="AK770">
        <v>100138</v>
      </c>
      <c r="AL770">
        <v>1000455</v>
      </c>
      <c r="AM770">
        <v>1000458</v>
      </c>
      <c r="AN770">
        <v>475017</v>
      </c>
      <c r="AO770">
        <v>6322945</v>
      </c>
      <c r="AP770">
        <v>475017</v>
      </c>
      <c r="AQ770">
        <v>6322945</v>
      </c>
      <c r="AR770" t="s">
        <v>1744</v>
      </c>
      <c r="AS770">
        <v>0</v>
      </c>
      <c r="AT770">
        <v>1.147</v>
      </c>
      <c r="AU770" t="s">
        <v>763</v>
      </c>
      <c r="AV770">
        <v>3.3799999999999997E-2</v>
      </c>
      <c r="AW770" t="s">
        <v>753</v>
      </c>
      <c r="AX770">
        <v>102.1204</v>
      </c>
      <c r="AY770" t="s">
        <v>753</v>
      </c>
      <c r="AZ770">
        <v>0</v>
      </c>
      <c r="BA770" t="s">
        <v>753</v>
      </c>
      <c r="BB770" t="s">
        <v>753</v>
      </c>
      <c r="BC770" t="s">
        <v>753</v>
      </c>
      <c r="BD770" t="s">
        <v>753</v>
      </c>
    </row>
    <row r="771" spans="1:56" x14ac:dyDescent="0.25">
      <c r="A771" t="s">
        <v>2134</v>
      </c>
      <c r="B771">
        <v>36562</v>
      </c>
      <c r="C771">
        <v>2</v>
      </c>
      <c r="D771" t="s">
        <v>1541</v>
      </c>
      <c r="E771">
        <v>330</v>
      </c>
      <c r="F771">
        <v>1.6</v>
      </c>
      <c r="G771">
        <v>9</v>
      </c>
      <c r="H771">
        <v>0.15</v>
      </c>
      <c r="I771">
        <v>0.3</v>
      </c>
      <c r="J771" t="s">
        <v>753</v>
      </c>
      <c r="K771" t="s">
        <v>787</v>
      </c>
      <c r="L771" t="s">
        <v>787</v>
      </c>
      <c r="M771" t="s">
        <v>738</v>
      </c>
      <c r="N771" t="s">
        <v>760</v>
      </c>
      <c r="O771" t="s">
        <v>2352</v>
      </c>
      <c r="P771" t="s">
        <v>753</v>
      </c>
      <c r="Q771" t="s">
        <v>787</v>
      </c>
      <c r="R771" t="s">
        <v>753</v>
      </c>
      <c r="S771" t="s">
        <v>787</v>
      </c>
      <c r="T771" t="s">
        <v>753</v>
      </c>
      <c r="U771">
        <v>0</v>
      </c>
      <c r="V771" t="s">
        <v>753</v>
      </c>
      <c r="W771" t="s">
        <v>760</v>
      </c>
      <c r="X771">
        <v>0</v>
      </c>
      <c r="Y771" t="s">
        <v>753</v>
      </c>
      <c r="Z771">
        <v>0</v>
      </c>
      <c r="AA771" t="s">
        <v>753</v>
      </c>
      <c r="AB771">
        <v>0</v>
      </c>
      <c r="AC771">
        <v>2.6970000000000001</v>
      </c>
      <c r="AD771">
        <v>36.092100000000002</v>
      </c>
      <c r="AE771" t="s">
        <v>1477</v>
      </c>
      <c r="AF771">
        <v>3140</v>
      </c>
      <c r="AG771">
        <v>162</v>
      </c>
      <c r="AH771">
        <v>143</v>
      </c>
      <c r="AI771">
        <v>95</v>
      </c>
      <c r="AJ771" t="s">
        <v>2135</v>
      </c>
      <c r="AK771">
        <v>5400190</v>
      </c>
      <c r="AL771">
        <v>54000478</v>
      </c>
      <c r="AM771">
        <v>54000342</v>
      </c>
      <c r="AN771">
        <v>645685</v>
      </c>
      <c r="AO771">
        <v>6122429</v>
      </c>
      <c r="AP771">
        <v>645759</v>
      </c>
      <c r="AQ771">
        <v>6122388</v>
      </c>
      <c r="AR771" t="s">
        <v>758</v>
      </c>
      <c r="AS771">
        <v>0</v>
      </c>
      <c r="AT771">
        <v>2.25</v>
      </c>
      <c r="AU771" t="s">
        <v>763</v>
      </c>
      <c r="AV771">
        <v>0.13420000000000001</v>
      </c>
      <c r="AW771" t="s">
        <v>763</v>
      </c>
      <c r="AX771">
        <v>151.88900000000001</v>
      </c>
      <c r="AY771" t="s">
        <v>753</v>
      </c>
      <c r="AZ771">
        <v>0</v>
      </c>
      <c r="BA771" t="s">
        <v>753</v>
      </c>
      <c r="BB771" t="s">
        <v>753</v>
      </c>
      <c r="BC771" t="s">
        <v>753</v>
      </c>
      <c r="BD771" t="s">
        <v>753</v>
      </c>
    </row>
    <row r="772" spans="1:56" x14ac:dyDescent="0.25">
      <c r="A772" t="s">
        <v>1652</v>
      </c>
      <c r="B772">
        <v>895</v>
      </c>
      <c r="C772">
        <v>2</v>
      </c>
      <c r="D772" t="s">
        <v>1541</v>
      </c>
      <c r="E772">
        <v>340</v>
      </c>
      <c r="F772">
        <v>8.5</v>
      </c>
      <c r="G772">
        <v>10</v>
      </c>
      <c r="H772">
        <v>3.32</v>
      </c>
      <c r="I772">
        <v>8.3000000000000007</v>
      </c>
      <c r="J772" t="s">
        <v>753</v>
      </c>
      <c r="K772" t="s">
        <v>753</v>
      </c>
      <c r="L772" t="s">
        <v>753</v>
      </c>
      <c r="M772" t="s">
        <v>754</v>
      </c>
      <c r="N772" t="s">
        <v>755</v>
      </c>
      <c r="O772" t="s">
        <v>2352</v>
      </c>
      <c r="P772" t="s">
        <v>753</v>
      </c>
      <c r="Q772" t="s">
        <v>753</v>
      </c>
      <c r="R772" t="s">
        <v>753</v>
      </c>
      <c r="S772" t="s">
        <v>753</v>
      </c>
      <c r="T772" t="s">
        <v>753</v>
      </c>
      <c r="U772">
        <v>0</v>
      </c>
      <c r="V772" t="s">
        <v>753</v>
      </c>
      <c r="W772" t="s">
        <v>755</v>
      </c>
      <c r="X772">
        <v>0</v>
      </c>
      <c r="Y772" t="s">
        <v>753</v>
      </c>
      <c r="Z772">
        <v>0</v>
      </c>
      <c r="AA772" t="s">
        <v>753</v>
      </c>
      <c r="AB772">
        <v>0</v>
      </c>
      <c r="AC772">
        <v>2.2959999999999998</v>
      </c>
      <c r="AD772">
        <v>4.7104999999999997</v>
      </c>
      <c r="AE772" t="s">
        <v>1477</v>
      </c>
      <c r="AF772">
        <v>3140</v>
      </c>
      <c r="AG772">
        <v>0</v>
      </c>
      <c r="AH772">
        <v>0</v>
      </c>
      <c r="AI772">
        <v>0</v>
      </c>
      <c r="AJ772" t="s">
        <v>1653</v>
      </c>
      <c r="AK772">
        <v>5600031</v>
      </c>
      <c r="AL772">
        <v>56000056</v>
      </c>
      <c r="AM772">
        <v>56000055</v>
      </c>
      <c r="AN772">
        <v>660790</v>
      </c>
      <c r="AO772">
        <v>6150870</v>
      </c>
      <c r="AP772">
        <v>660790</v>
      </c>
      <c r="AQ772">
        <v>6150870</v>
      </c>
      <c r="AR772" t="s">
        <v>758</v>
      </c>
      <c r="AS772" t="s">
        <v>755</v>
      </c>
      <c r="AT772">
        <v>0.36149999999999999</v>
      </c>
      <c r="AU772" t="s">
        <v>755</v>
      </c>
      <c r="AV772">
        <v>1.26E-2</v>
      </c>
      <c r="AW772" t="s">
        <v>755</v>
      </c>
      <c r="AX772">
        <v>105.6276</v>
      </c>
      <c r="AY772" t="s">
        <v>753</v>
      </c>
      <c r="AZ772">
        <v>0</v>
      </c>
      <c r="BA772" t="s">
        <v>753</v>
      </c>
      <c r="BB772" t="s">
        <v>753</v>
      </c>
      <c r="BC772" t="s">
        <v>753</v>
      </c>
      <c r="BD772" t="s">
        <v>753</v>
      </c>
    </row>
    <row r="773" spans="1:56" x14ac:dyDescent="0.25">
      <c r="A773" t="s">
        <v>2122</v>
      </c>
      <c r="B773">
        <v>35841</v>
      </c>
      <c r="C773">
        <v>2</v>
      </c>
      <c r="D773" t="s">
        <v>1541</v>
      </c>
      <c r="E773">
        <v>360</v>
      </c>
      <c r="F773">
        <v>2.2000000000000002</v>
      </c>
      <c r="G773">
        <v>13</v>
      </c>
      <c r="H773">
        <v>0.15</v>
      </c>
      <c r="I773">
        <v>0.3</v>
      </c>
      <c r="J773" t="s">
        <v>753</v>
      </c>
      <c r="K773" t="s">
        <v>762</v>
      </c>
      <c r="L773" t="s">
        <v>762</v>
      </c>
      <c r="M773" t="s">
        <v>738</v>
      </c>
      <c r="N773" t="s">
        <v>755</v>
      </c>
      <c r="O773" t="s">
        <v>2352</v>
      </c>
      <c r="P773" t="s">
        <v>753</v>
      </c>
      <c r="Q773" t="s">
        <v>753</v>
      </c>
      <c r="R773" t="s">
        <v>753</v>
      </c>
      <c r="S773" t="s">
        <v>753</v>
      </c>
      <c r="T773" t="s">
        <v>753</v>
      </c>
      <c r="U773">
        <v>0</v>
      </c>
      <c r="V773" t="s">
        <v>753</v>
      </c>
      <c r="W773" t="s">
        <v>755</v>
      </c>
      <c r="X773">
        <v>0</v>
      </c>
      <c r="Y773" t="s">
        <v>753</v>
      </c>
      <c r="Z773">
        <v>0</v>
      </c>
      <c r="AA773" t="s">
        <v>753</v>
      </c>
      <c r="AB773">
        <v>0</v>
      </c>
      <c r="AC773">
        <v>3.1671</v>
      </c>
      <c r="AD773">
        <v>67.615099999999998</v>
      </c>
      <c r="AE773" t="s">
        <v>1477</v>
      </c>
      <c r="AF773">
        <v>3150</v>
      </c>
      <c r="AG773">
        <v>177</v>
      </c>
      <c r="AH773">
        <v>156</v>
      </c>
      <c r="AI773">
        <v>87</v>
      </c>
      <c r="AJ773" t="s">
        <v>2123</v>
      </c>
      <c r="AK773">
        <v>6400039</v>
      </c>
      <c r="AL773">
        <v>64000167</v>
      </c>
      <c r="AM773">
        <v>64000166</v>
      </c>
      <c r="AN773">
        <v>662694</v>
      </c>
      <c r="AO773">
        <v>6070156</v>
      </c>
      <c r="AP773">
        <v>662694</v>
      </c>
      <c r="AQ773">
        <v>6070156</v>
      </c>
      <c r="AR773" t="s">
        <v>758</v>
      </c>
      <c r="AS773">
        <v>0</v>
      </c>
      <c r="AT773">
        <v>2.1312000000000002</v>
      </c>
      <c r="AU773" t="s">
        <v>763</v>
      </c>
      <c r="AV773">
        <v>0.28820000000000001</v>
      </c>
      <c r="AW773" t="s">
        <v>763</v>
      </c>
      <c r="AX773">
        <v>87.731999999999999</v>
      </c>
      <c r="AY773" t="s">
        <v>753</v>
      </c>
      <c r="AZ773">
        <v>0</v>
      </c>
      <c r="BA773" t="s">
        <v>753</v>
      </c>
      <c r="BB773" t="s">
        <v>753</v>
      </c>
      <c r="BC773" t="s">
        <v>753</v>
      </c>
      <c r="BD773" t="s">
        <v>753</v>
      </c>
    </row>
    <row r="774" spans="1:56" x14ac:dyDescent="0.25">
      <c r="A774" t="s">
        <v>1148</v>
      </c>
      <c r="B774">
        <v>375</v>
      </c>
      <c r="C774">
        <v>1</v>
      </c>
      <c r="D774" t="s">
        <v>998</v>
      </c>
      <c r="E774">
        <v>779</v>
      </c>
      <c r="F774">
        <v>5.8</v>
      </c>
      <c r="G774">
        <v>11</v>
      </c>
      <c r="H774">
        <v>0.73</v>
      </c>
      <c r="I774">
        <v>1.2</v>
      </c>
      <c r="J774" t="s">
        <v>753</v>
      </c>
      <c r="K774" t="s">
        <v>755</v>
      </c>
      <c r="L774" t="s">
        <v>755</v>
      </c>
      <c r="M774" t="s">
        <v>754</v>
      </c>
      <c r="N774" t="s">
        <v>755</v>
      </c>
      <c r="O774" t="s">
        <v>2352</v>
      </c>
      <c r="P774" t="s">
        <v>753</v>
      </c>
      <c r="Q774">
        <v>0</v>
      </c>
      <c r="R774" t="s">
        <v>753</v>
      </c>
      <c r="S774">
        <v>0</v>
      </c>
      <c r="T774" t="s">
        <v>753</v>
      </c>
      <c r="U774">
        <v>0</v>
      </c>
      <c r="V774" t="s">
        <v>753</v>
      </c>
      <c r="W774" t="s">
        <v>755</v>
      </c>
      <c r="X774">
        <v>0</v>
      </c>
      <c r="Y774" t="s">
        <v>753</v>
      </c>
      <c r="Z774">
        <v>0</v>
      </c>
      <c r="AA774" t="s">
        <v>753</v>
      </c>
      <c r="AB774">
        <v>0</v>
      </c>
      <c r="AC774">
        <v>2.1553</v>
      </c>
      <c r="AD774">
        <v>21.951899999999998</v>
      </c>
      <c r="AE774">
        <v>24.935099999999998</v>
      </c>
      <c r="AF774">
        <v>1150</v>
      </c>
      <c r="AG774">
        <v>0</v>
      </c>
      <c r="AH774">
        <v>0</v>
      </c>
      <c r="AI774">
        <v>0</v>
      </c>
      <c r="AJ774" t="s">
        <v>1149</v>
      </c>
      <c r="AK774">
        <v>1600184</v>
      </c>
      <c r="AL774">
        <v>16001160</v>
      </c>
      <c r="AM774">
        <v>16001159</v>
      </c>
      <c r="AN774">
        <v>504139</v>
      </c>
      <c r="AO774">
        <v>6298340</v>
      </c>
      <c r="AP774">
        <v>504139</v>
      </c>
      <c r="AQ774">
        <v>6298340</v>
      </c>
      <c r="AR774" t="s">
        <v>758</v>
      </c>
      <c r="AS774">
        <v>0</v>
      </c>
      <c r="AT774">
        <v>0.75139999999999996</v>
      </c>
      <c r="AU774" t="s">
        <v>755</v>
      </c>
      <c r="AV774">
        <v>4.7199999999999999E-2</v>
      </c>
      <c r="AW774" t="s">
        <v>753</v>
      </c>
      <c r="AX774">
        <v>81.224800000000002</v>
      </c>
      <c r="AY774" t="s">
        <v>753</v>
      </c>
      <c r="AZ774">
        <v>0</v>
      </c>
      <c r="BA774" t="s">
        <v>753</v>
      </c>
      <c r="BB774" t="s">
        <v>753</v>
      </c>
      <c r="BC774" t="s">
        <v>753</v>
      </c>
      <c r="BD774" t="s">
        <v>753</v>
      </c>
    </row>
    <row r="775" spans="1:56" x14ac:dyDescent="0.25">
      <c r="A775" t="s">
        <v>2136</v>
      </c>
      <c r="B775">
        <v>36582</v>
      </c>
      <c r="C775">
        <v>2</v>
      </c>
      <c r="D775" t="s">
        <v>1541</v>
      </c>
      <c r="E775">
        <v>390</v>
      </c>
      <c r="F775">
        <v>1.4</v>
      </c>
      <c r="G775">
        <v>11</v>
      </c>
      <c r="H775">
        <v>1.5</v>
      </c>
      <c r="I775">
        <v>3</v>
      </c>
      <c r="J775" t="s">
        <v>753</v>
      </c>
      <c r="K775" t="s">
        <v>760</v>
      </c>
      <c r="L775" t="s">
        <v>760</v>
      </c>
      <c r="M775" t="s">
        <v>738</v>
      </c>
      <c r="N775" t="s">
        <v>760</v>
      </c>
      <c r="O775" t="s">
        <v>2352</v>
      </c>
      <c r="P775" t="s">
        <v>753</v>
      </c>
      <c r="Q775">
        <v>0</v>
      </c>
      <c r="R775" t="s">
        <v>753</v>
      </c>
      <c r="S775">
        <v>0</v>
      </c>
      <c r="T775" t="s">
        <v>753</v>
      </c>
      <c r="U775">
        <v>0</v>
      </c>
      <c r="V775" t="s">
        <v>753</v>
      </c>
      <c r="W775" t="s">
        <v>760</v>
      </c>
      <c r="X775">
        <v>0</v>
      </c>
      <c r="Y775" t="s">
        <v>753</v>
      </c>
      <c r="Z775">
        <v>0</v>
      </c>
      <c r="AA775" t="s">
        <v>753</v>
      </c>
      <c r="AB775">
        <v>0</v>
      </c>
      <c r="AC775">
        <v>3.5293000000000001</v>
      </c>
      <c r="AD775">
        <v>38.407899999999998</v>
      </c>
      <c r="AE775">
        <v>12.779299999999999</v>
      </c>
      <c r="AF775">
        <v>1150</v>
      </c>
      <c r="AG775">
        <v>168</v>
      </c>
      <c r="AH775">
        <v>147</v>
      </c>
      <c r="AI775">
        <v>84</v>
      </c>
      <c r="AJ775" t="s">
        <v>2137</v>
      </c>
      <c r="AK775">
        <v>6000145</v>
      </c>
      <c r="AL775">
        <v>60000612</v>
      </c>
      <c r="AM775">
        <v>60000611</v>
      </c>
      <c r="AN775">
        <v>700478</v>
      </c>
      <c r="AO775">
        <v>6087781</v>
      </c>
      <c r="AP775">
        <v>99</v>
      </c>
      <c r="AQ775">
        <v>99</v>
      </c>
      <c r="AR775" t="s">
        <v>758</v>
      </c>
      <c r="AS775" t="s">
        <v>762</v>
      </c>
      <c r="AT775">
        <v>1.8747</v>
      </c>
      <c r="AU775" t="s">
        <v>763</v>
      </c>
      <c r="AV775">
        <v>0.52859999999999996</v>
      </c>
      <c r="AW775" t="s">
        <v>763</v>
      </c>
      <c r="AX775">
        <v>99.687100000000001</v>
      </c>
      <c r="AY775" t="s">
        <v>753</v>
      </c>
      <c r="AZ775">
        <v>0</v>
      </c>
      <c r="BA775" t="s">
        <v>753</v>
      </c>
      <c r="BB775" t="s">
        <v>753</v>
      </c>
      <c r="BC775" t="s">
        <v>753</v>
      </c>
      <c r="BD775" t="s">
        <v>753</v>
      </c>
    </row>
    <row r="776" spans="1:56" x14ac:dyDescent="0.25">
      <c r="A776" t="s">
        <v>1654</v>
      </c>
      <c r="B776">
        <v>897</v>
      </c>
      <c r="C776">
        <v>2</v>
      </c>
      <c r="D776" t="s">
        <v>1541</v>
      </c>
      <c r="E776">
        <v>376</v>
      </c>
      <c r="F776">
        <v>4.4000000000000004</v>
      </c>
      <c r="G776">
        <v>11</v>
      </c>
      <c r="H776">
        <v>1</v>
      </c>
      <c r="I776">
        <v>4.8</v>
      </c>
      <c r="J776" t="s">
        <v>753</v>
      </c>
      <c r="K776" t="s">
        <v>787</v>
      </c>
      <c r="L776" t="s">
        <v>787</v>
      </c>
      <c r="M776" t="s">
        <v>738</v>
      </c>
      <c r="N776" t="s">
        <v>787</v>
      </c>
      <c r="O776" t="s">
        <v>2352</v>
      </c>
      <c r="P776" t="s">
        <v>753</v>
      </c>
      <c r="Q776">
        <v>0</v>
      </c>
      <c r="R776" t="s">
        <v>753</v>
      </c>
      <c r="S776">
        <v>0</v>
      </c>
      <c r="T776" t="s">
        <v>753</v>
      </c>
      <c r="U776">
        <v>0</v>
      </c>
      <c r="V776" t="s">
        <v>753</v>
      </c>
      <c r="W776" t="s">
        <v>787</v>
      </c>
      <c r="X776">
        <v>0</v>
      </c>
      <c r="Y776" t="s">
        <v>753</v>
      </c>
      <c r="Z776">
        <v>0</v>
      </c>
      <c r="AA776" t="s">
        <v>753</v>
      </c>
      <c r="AB776">
        <v>0</v>
      </c>
      <c r="AC776">
        <v>9.8414000000000001</v>
      </c>
      <c r="AD776">
        <v>35.115099999999998</v>
      </c>
      <c r="AE776">
        <v>2.4719000000000002</v>
      </c>
      <c r="AF776">
        <v>1150</v>
      </c>
      <c r="AG776">
        <v>173</v>
      </c>
      <c r="AH776">
        <v>152</v>
      </c>
      <c r="AI776">
        <v>85</v>
      </c>
      <c r="AJ776" t="s">
        <v>1655</v>
      </c>
      <c r="AK776">
        <v>6300043</v>
      </c>
      <c r="AL776">
        <v>63000072</v>
      </c>
      <c r="AM776">
        <v>63000071</v>
      </c>
      <c r="AN776">
        <v>669660</v>
      </c>
      <c r="AO776">
        <v>6081852</v>
      </c>
      <c r="AP776">
        <v>669660</v>
      </c>
      <c r="AQ776">
        <v>6081852</v>
      </c>
      <c r="AR776" t="s">
        <v>758</v>
      </c>
      <c r="AS776" t="s">
        <v>762</v>
      </c>
      <c r="AT776">
        <v>5.5547000000000004</v>
      </c>
      <c r="AU776" t="s">
        <v>763</v>
      </c>
      <c r="AV776">
        <v>1.8557999999999999</v>
      </c>
      <c r="AW776" t="s">
        <v>763</v>
      </c>
      <c r="AX776">
        <v>94.385000000000005</v>
      </c>
      <c r="AY776" t="s">
        <v>753</v>
      </c>
      <c r="AZ776">
        <v>0</v>
      </c>
      <c r="BA776" t="s">
        <v>753</v>
      </c>
      <c r="BB776" t="s">
        <v>753</v>
      </c>
      <c r="BC776" t="s">
        <v>753</v>
      </c>
      <c r="BD776" t="s">
        <v>753</v>
      </c>
    </row>
    <row r="777" spans="1:56" x14ac:dyDescent="0.25">
      <c r="A777" t="s">
        <v>685</v>
      </c>
      <c r="B777">
        <v>6340</v>
      </c>
      <c r="C777">
        <v>2</v>
      </c>
      <c r="D777" t="s">
        <v>1541</v>
      </c>
      <c r="E777">
        <v>360</v>
      </c>
      <c r="F777">
        <v>1.6</v>
      </c>
      <c r="G777">
        <v>9</v>
      </c>
      <c r="H777">
        <v>0.92</v>
      </c>
      <c r="I777">
        <v>1.4</v>
      </c>
      <c r="J777" t="s">
        <v>753</v>
      </c>
      <c r="K777" t="s">
        <v>787</v>
      </c>
      <c r="L777" t="s">
        <v>787</v>
      </c>
      <c r="M777" t="s">
        <v>738</v>
      </c>
      <c r="N777" t="s">
        <v>787</v>
      </c>
      <c r="O777" t="s">
        <v>2352</v>
      </c>
      <c r="P777" t="s">
        <v>753</v>
      </c>
      <c r="Q777">
        <v>0</v>
      </c>
      <c r="R777" t="s">
        <v>753</v>
      </c>
      <c r="S777">
        <v>0</v>
      </c>
      <c r="T777" t="s">
        <v>753</v>
      </c>
      <c r="U777">
        <v>0</v>
      </c>
      <c r="V777" t="s">
        <v>753</v>
      </c>
      <c r="W777" t="s">
        <v>787</v>
      </c>
      <c r="X777">
        <v>0</v>
      </c>
      <c r="Y777" t="s">
        <v>753</v>
      </c>
      <c r="Z777">
        <v>0</v>
      </c>
      <c r="AA777" t="s">
        <v>753</v>
      </c>
      <c r="AB777">
        <v>0</v>
      </c>
      <c r="AC777">
        <v>4.6536</v>
      </c>
      <c r="AD777">
        <v>49.914499999999997</v>
      </c>
      <c r="AE777" t="s">
        <v>1477</v>
      </c>
      <c r="AF777">
        <v>3160</v>
      </c>
      <c r="AG777">
        <v>173</v>
      </c>
      <c r="AH777">
        <v>152</v>
      </c>
      <c r="AI777">
        <v>85</v>
      </c>
      <c r="AJ777" t="s">
        <v>1994</v>
      </c>
      <c r="AK777">
        <v>6200034</v>
      </c>
      <c r="AL777">
        <v>62000348</v>
      </c>
      <c r="AM777">
        <v>62000071</v>
      </c>
      <c r="AN777">
        <v>654570</v>
      </c>
      <c r="AO777">
        <v>6082357</v>
      </c>
      <c r="AP777">
        <v>99</v>
      </c>
      <c r="AQ777">
        <v>99</v>
      </c>
      <c r="AR777" t="s">
        <v>758</v>
      </c>
      <c r="AS777" t="s">
        <v>762</v>
      </c>
      <c r="AT777">
        <v>2.8283</v>
      </c>
      <c r="AU777" t="s">
        <v>763</v>
      </c>
      <c r="AV777">
        <v>0.2009</v>
      </c>
      <c r="AW777" t="s">
        <v>763</v>
      </c>
      <c r="AX777">
        <v>131.71340000000001</v>
      </c>
      <c r="AY777" t="s">
        <v>753</v>
      </c>
      <c r="AZ777">
        <v>0</v>
      </c>
      <c r="BA777" t="s">
        <v>753</v>
      </c>
      <c r="BB777" t="s">
        <v>753</v>
      </c>
      <c r="BC777" t="s">
        <v>753</v>
      </c>
      <c r="BD777" t="s">
        <v>753</v>
      </c>
    </row>
    <row r="778" spans="1:56" x14ac:dyDescent="0.25">
      <c r="A778" t="s">
        <v>684</v>
      </c>
      <c r="B778">
        <v>6258</v>
      </c>
      <c r="C778">
        <v>2</v>
      </c>
      <c r="D778" t="s">
        <v>1541</v>
      </c>
      <c r="E778">
        <v>370</v>
      </c>
      <c r="F778">
        <v>1.9</v>
      </c>
      <c r="G778">
        <v>9</v>
      </c>
      <c r="H778">
        <v>0.5</v>
      </c>
      <c r="I778" t="s">
        <v>1477</v>
      </c>
      <c r="J778" t="s">
        <v>753</v>
      </c>
      <c r="K778" t="s">
        <v>1477</v>
      </c>
      <c r="L778" t="s">
        <v>1477</v>
      </c>
      <c r="M778">
        <v>0</v>
      </c>
      <c r="N778">
        <v>0</v>
      </c>
      <c r="O778" t="s">
        <v>2352</v>
      </c>
      <c r="P778" t="s">
        <v>753</v>
      </c>
      <c r="Q778">
        <v>0</v>
      </c>
      <c r="R778" t="s">
        <v>753</v>
      </c>
      <c r="S778">
        <v>0</v>
      </c>
      <c r="T778" t="s">
        <v>753</v>
      </c>
      <c r="U778">
        <v>0</v>
      </c>
      <c r="V778" t="s">
        <v>753</v>
      </c>
      <c r="W778">
        <v>0</v>
      </c>
      <c r="X778">
        <v>0</v>
      </c>
      <c r="Y778" t="s">
        <v>753</v>
      </c>
      <c r="Z778">
        <v>0</v>
      </c>
      <c r="AA778" t="s">
        <v>753</v>
      </c>
      <c r="AB778">
        <v>0</v>
      </c>
      <c r="AC778">
        <v>4.9000000000000004</v>
      </c>
      <c r="AD778">
        <v>38</v>
      </c>
      <c r="AE778" t="s">
        <v>1477</v>
      </c>
      <c r="AF778">
        <v>3160</v>
      </c>
      <c r="AG778">
        <v>163</v>
      </c>
      <c r="AH778">
        <v>194</v>
      </c>
      <c r="AI778">
        <v>93</v>
      </c>
      <c r="AJ778" t="s">
        <v>1991</v>
      </c>
      <c r="AK778">
        <v>5700150</v>
      </c>
      <c r="AL778" t="s">
        <v>1138</v>
      </c>
      <c r="AM778">
        <v>57000294</v>
      </c>
      <c r="AN778">
        <v>661466</v>
      </c>
      <c r="AO778">
        <v>6138752</v>
      </c>
      <c r="AP778">
        <v>99</v>
      </c>
      <c r="AQ778">
        <v>99</v>
      </c>
      <c r="AR778" t="s">
        <v>758</v>
      </c>
      <c r="AS778">
        <v>0</v>
      </c>
      <c r="AT778" t="s">
        <v>1477</v>
      </c>
      <c r="AU778">
        <v>0</v>
      </c>
      <c r="AV778" t="s">
        <v>1477</v>
      </c>
      <c r="AW778">
        <v>0</v>
      </c>
      <c r="AX778" t="s">
        <v>1477</v>
      </c>
      <c r="AY778">
        <v>0</v>
      </c>
      <c r="AZ778">
        <v>0</v>
      </c>
      <c r="BA778" t="s">
        <v>753</v>
      </c>
      <c r="BB778" t="s">
        <v>753</v>
      </c>
      <c r="BC778" t="s">
        <v>753</v>
      </c>
      <c r="BD778" t="s">
        <v>753</v>
      </c>
    </row>
    <row r="779" spans="1:56" x14ac:dyDescent="0.25">
      <c r="A779" t="s">
        <v>1428</v>
      </c>
      <c r="B779">
        <v>628</v>
      </c>
      <c r="C779">
        <v>1</v>
      </c>
      <c r="D779" t="s">
        <v>941</v>
      </c>
      <c r="E779">
        <v>756</v>
      </c>
      <c r="F779">
        <v>9.9</v>
      </c>
      <c r="G779">
        <v>10</v>
      </c>
      <c r="H779">
        <v>5.16</v>
      </c>
      <c r="I779">
        <v>8.3000000000000007</v>
      </c>
      <c r="J779" t="s">
        <v>753</v>
      </c>
      <c r="K779" t="s">
        <v>1477</v>
      </c>
      <c r="L779" t="s">
        <v>1477</v>
      </c>
      <c r="M779">
        <v>0</v>
      </c>
      <c r="N779">
        <v>0</v>
      </c>
      <c r="O779" t="s">
        <v>2352</v>
      </c>
      <c r="P779" t="s">
        <v>753</v>
      </c>
      <c r="Q779">
        <v>0</v>
      </c>
      <c r="R779" t="s">
        <v>753</v>
      </c>
      <c r="S779">
        <v>0</v>
      </c>
      <c r="T779" t="s">
        <v>753</v>
      </c>
      <c r="U779">
        <v>0</v>
      </c>
      <c r="V779" t="s">
        <v>753</v>
      </c>
      <c r="W779">
        <v>0</v>
      </c>
      <c r="X779">
        <v>0</v>
      </c>
      <c r="Y779" t="s">
        <v>753</v>
      </c>
      <c r="Z779">
        <v>0</v>
      </c>
      <c r="AA779" t="s">
        <v>753</v>
      </c>
      <c r="AB779">
        <v>0</v>
      </c>
      <c r="AC779">
        <v>0.22670000000000001</v>
      </c>
      <c r="AD779">
        <v>7.3998999999999997</v>
      </c>
      <c r="AE779">
        <v>0</v>
      </c>
      <c r="AF779">
        <v>0</v>
      </c>
      <c r="AG779">
        <v>0</v>
      </c>
      <c r="AH779">
        <v>0</v>
      </c>
      <c r="AI779">
        <v>0</v>
      </c>
      <c r="AJ779" t="s">
        <v>1429</v>
      </c>
      <c r="AK779">
        <v>2500330</v>
      </c>
      <c r="AL779">
        <v>25000832</v>
      </c>
      <c r="AM779">
        <v>25000831</v>
      </c>
      <c r="AN779">
        <v>511969</v>
      </c>
      <c r="AO779">
        <v>6198477</v>
      </c>
      <c r="AP779">
        <v>511969</v>
      </c>
      <c r="AQ779">
        <v>6198477</v>
      </c>
      <c r="AR779" t="s">
        <v>758</v>
      </c>
      <c r="AS779">
        <v>0</v>
      </c>
      <c r="AT779" t="s">
        <v>1477</v>
      </c>
      <c r="AU779">
        <v>0</v>
      </c>
      <c r="AV779" t="s">
        <v>1477</v>
      </c>
      <c r="AW779">
        <v>0</v>
      </c>
      <c r="AX779" t="s">
        <v>1477</v>
      </c>
      <c r="AY779">
        <v>0</v>
      </c>
      <c r="AZ779">
        <v>0</v>
      </c>
      <c r="BA779" t="s">
        <v>753</v>
      </c>
      <c r="BB779" t="s">
        <v>753</v>
      </c>
      <c r="BC779" t="s">
        <v>753</v>
      </c>
      <c r="BD779" t="s">
        <v>753</v>
      </c>
    </row>
    <row r="780" spans="1:56" x14ac:dyDescent="0.25">
      <c r="A780" t="s">
        <v>1430</v>
      </c>
      <c r="B780">
        <v>629</v>
      </c>
      <c r="C780">
        <v>1</v>
      </c>
      <c r="D780" t="s">
        <v>941</v>
      </c>
      <c r="E780">
        <v>756</v>
      </c>
      <c r="F780">
        <v>5.9</v>
      </c>
      <c r="G780">
        <v>5</v>
      </c>
      <c r="H780">
        <v>1.41</v>
      </c>
      <c r="I780">
        <v>4.5</v>
      </c>
      <c r="J780" t="s">
        <v>753</v>
      </c>
      <c r="K780" t="s">
        <v>787</v>
      </c>
      <c r="L780" t="s">
        <v>787</v>
      </c>
      <c r="M780" t="s">
        <v>738</v>
      </c>
      <c r="N780" t="s">
        <v>787</v>
      </c>
      <c r="O780" t="s">
        <v>2352</v>
      </c>
      <c r="P780" t="s">
        <v>753</v>
      </c>
      <c r="Q780" t="s">
        <v>787</v>
      </c>
      <c r="R780" t="s">
        <v>753</v>
      </c>
      <c r="S780" t="s">
        <v>787</v>
      </c>
      <c r="T780" t="s">
        <v>753</v>
      </c>
      <c r="U780">
        <v>0</v>
      </c>
      <c r="V780" t="s">
        <v>753</v>
      </c>
      <c r="W780" t="s">
        <v>787</v>
      </c>
      <c r="X780">
        <v>0</v>
      </c>
      <c r="Y780" t="s">
        <v>753</v>
      </c>
      <c r="Z780">
        <v>0</v>
      </c>
      <c r="AA780" t="s">
        <v>753</v>
      </c>
      <c r="AB780">
        <v>0</v>
      </c>
      <c r="AC780">
        <v>9.1700000000000004E-2</v>
      </c>
      <c r="AD780">
        <v>127.26309999999999</v>
      </c>
      <c r="AE780">
        <v>8.4199999999999997E-2</v>
      </c>
      <c r="AF780">
        <v>3160</v>
      </c>
      <c r="AG780">
        <v>0</v>
      </c>
      <c r="AH780">
        <v>0</v>
      </c>
      <c r="AI780">
        <v>0</v>
      </c>
      <c r="AJ780" t="s">
        <v>1431</v>
      </c>
      <c r="AK780">
        <v>2500332</v>
      </c>
      <c r="AL780">
        <v>25000836</v>
      </c>
      <c r="AM780">
        <v>25000835</v>
      </c>
      <c r="AN780">
        <v>500941</v>
      </c>
      <c r="AO780">
        <v>6200735</v>
      </c>
      <c r="AP780">
        <v>500941</v>
      </c>
      <c r="AQ780">
        <v>6200735</v>
      </c>
      <c r="AR780" t="s">
        <v>758</v>
      </c>
      <c r="AS780" t="s">
        <v>762</v>
      </c>
      <c r="AT780">
        <v>0.97970000000000002</v>
      </c>
      <c r="AU780" t="s">
        <v>763</v>
      </c>
      <c r="AV780">
        <v>0.1017</v>
      </c>
      <c r="AW780" t="s">
        <v>763</v>
      </c>
      <c r="AX780">
        <v>84.543750000000003</v>
      </c>
      <c r="AY780" t="s">
        <v>753</v>
      </c>
      <c r="AZ780">
        <v>0</v>
      </c>
      <c r="BA780" t="s">
        <v>753</v>
      </c>
      <c r="BB780" t="s">
        <v>753</v>
      </c>
      <c r="BC780" t="s">
        <v>753</v>
      </c>
      <c r="BD780" t="s">
        <v>753</v>
      </c>
    </row>
    <row r="781" spans="1:56" x14ac:dyDescent="0.25">
      <c r="A781" t="s">
        <v>1432</v>
      </c>
      <c r="B781">
        <v>630</v>
      </c>
      <c r="C781">
        <v>1</v>
      </c>
      <c r="D781" t="s">
        <v>941</v>
      </c>
      <c r="E781">
        <v>760</v>
      </c>
      <c r="F781">
        <v>52.7</v>
      </c>
      <c r="G781">
        <v>13</v>
      </c>
      <c r="H781">
        <v>0.28000000000000003</v>
      </c>
      <c r="I781">
        <v>1.2</v>
      </c>
      <c r="J781" t="s">
        <v>753</v>
      </c>
      <c r="K781" t="s">
        <v>787</v>
      </c>
      <c r="L781" t="s">
        <v>787</v>
      </c>
      <c r="M781" t="s">
        <v>738</v>
      </c>
      <c r="N781" t="s">
        <v>787</v>
      </c>
      <c r="O781" t="s">
        <v>2352</v>
      </c>
      <c r="P781" t="s">
        <v>753</v>
      </c>
      <c r="Q781" t="s">
        <v>762</v>
      </c>
      <c r="R781" t="s">
        <v>753</v>
      </c>
      <c r="S781" t="s">
        <v>762</v>
      </c>
      <c r="T781" t="s">
        <v>753</v>
      </c>
      <c r="U781">
        <v>0</v>
      </c>
      <c r="V781" t="s">
        <v>753</v>
      </c>
      <c r="W781" t="s">
        <v>787</v>
      </c>
      <c r="X781">
        <v>0</v>
      </c>
      <c r="Y781" t="s">
        <v>753</v>
      </c>
      <c r="Z781">
        <v>0</v>
      </c>
      <c r="AA781" t="s">
        <v>753</v>
      </c>
      <c r="AB781">
        <v>0</v>
      </c>
      <c r="AC781">
        <v>1.5316000000000001</v>
      </c>
      <c r="AD781">
        <v>150.04599999999999</v>
      </c>
      <c r="AE781">
        <v>0.1</v>
      </c>
      <c r="AF781">
        <v>3130</v>
      </c>
      <c r="AG781">
        <v>68</v>
      </c>
      <c r="AH781">
        <v>61</v>
      </c>
      <c r="AI781">
        <v>118</v>
      </c>
      <c r="AJ781" t="s">
        <v>1433</v>
      </c>
      <c r="AK781">
        <v>2500478</v>
      </c>
      <c r="AL781">
        <v>25001021</v>
      </c>
      <c r="AM781">
        <v>25001020</v>
      </c>
      <c r="AN781">
        <v>463304</v>
      </c>
      <c r="AO781">
        <v>6195653</v>
      </c>
      <c r="AP781">
        <v>463304</v>
      </c>
      <c r="AQ781">
        <v>6195653</v>
      </c>
      <c r="AR781" t="s">
        <v>758</v>
      </c>
      <c r="AS781" t="s">
        <v>762</v>
      </c>
      <c r="AT781">
        <v>4.0751999999999997</v>
      </c>
      <c r="AU781" t="s">
        <v>763</v>
      </c>
      <c r="AV781">
        <v>0.39240000000000003</v>
      </c>
      <c r="AW781" t="s">
        <v>763</v>
      </c>
      <c r="AX781">
        <v>99.942400000000006</v>
      </c>
      <c r="AY781" t="s">
        <v>753</v>
      </c>
      <c r="AZ781">
        <v>0</v>
      </c>
      <c r="BA781" t="s">
        <v>753</v>
      </c>
      <c r="BB781" t="s">
        <v>753</v>
      </c>
      <c r="BC781" t="s">
        <v>753</v>
      </c>
      <c r="BD781" t="s">
        <v>753</v>
      </c>
    </row>
    <row r="782" spans="1:56" x14ac:dyDescent="0.25">
      <c r="A782" t="s">
        <v>1245</v>
      </c>
      <c r="B782">
        <v>441</v>
      </c>
      <c r="C782">
        <v>1</v>
      </c>
      <c r="D782" t="s">
        <v>1217</v>
      </c>
      <c r="E782">
        <v>661</v>
      </c>
      <c r="F782">
        <v>5.4</v>
      </c>
      <c r="G782">
        <v>9</v>
      </c>
      <c r="H782">
        <v>0.6</v>
      </c>
      <c r="I782">
        <v>1.2</v>
      </c>
      <c r="J782" t="s">
        <v>753</v>
      </c>
      <c r="K782" t="s">
        <v>753</v>
      </c>
      <c r="L782" t="s">
        <v>753</v>
      </c>
      <c r="M782" t="s">
        <v>754</v>
      </c>
      <c r="N782" t="s">
        <v>753</v>
      </c>
      <c r="O782" t="s">
        <v>2352</v>
      </c>
      <c r="P782" t="s">
        <v>753</v>
      </c>
      <c r="Q782" t="s">
        <v>755</v>
      </c>
      <c r="R782" t="s">
        <v>753</v>
      </c>
      <c r="S782" t="s">
        <v>755</v>
      </c>
      <c r="T782" t="s">
        <v>753</v>
      </c>
      <c r="U782">
        <v>0</v>
      </c>
      <c r="V782" t="s">
        <v>753</v>
      </c>
      <c r="W782" t="s">
        <v>753</v>
      </c>
      <c r="X782">
        <v>0</v>
      </c>
      <c r="Y782" t="s">
        <v>753</v>
      </c>
      <c r="Z782">
        <v>0</v>
      </c>
      <c r="AA782" t="s">
        <v>753</v>
      </c>
      <c r="AB782">
        <v>0</v>
      </c>
      <c r="AC782">
        <v>1.7081999999999999</v>
      </c>
      <c r="AD782">
        <v>39.3949</v>
      </c>
      <c r="AE782">
        <v>0.1</v>
      </c>
      <c r="AF782">
        <v>0</v>
      </c>
      <c r="AG782">
        <v>65</v>
      </c>
      <c r="AH782">
        <v>58</v>
      </c>
      <c r="AI782">
        <v>38</v>
      </c>
      <c r="AJ782" t="s">
        <v>1246</v>
      </c>
      <c r="AK782">
        <v>2200167</v>
      </c>
      <c r="AL782">
        <v>22001293</v>
      </c>
      <c r="AM782">
        <v>22001292</v>
      </c>
      <c r="AN782">
        <v>456557</v>
      </c>
      <c r="AO782">
        <v>6242149</v>
      </c>
      <c r="AP782">
        <v>456557</v>
      </c>
      <c r="AQ782">
        <v>6242149</v>
      </c>
      <c r="AR782" t="s">
        <v>758</v>
      </c>
      <c r="AS782">
        <v>0</v>
      </c>
      <c r="AT782">
        <v>0.97160000000000002</v>
      </c>
      <c r="AU782" t="s">
        <v>755</v>
      </c>
      <c r="AV782">
        <v>5.7700000000000001E-2</v>
      </c>
      <c r="AW782" t="s">
        <v>755</v>
      </c>
      <c r="AX782">
        <v>88.729799999999997</v>
      </c>
      <c r="AY782" t="s">
        <v>753</v>
      </c>
      <c r="AZ782">
        <v>0</v>
      </c>
      <c r="BA782" t="s">
        <v>753</v>
      </c>
      <c r="BB782" t="s">
        <v>753</v>
      </c>
      <c r="BC782" t="s">
        <v>753</v>
      </c>
      <c r="BD782" t="s">
        <v>753</v>
      </c>
    </row>
    <row r="783" spans="1:56" x14ac:dyDescent="0.25">
      <c r="A783" t="s">
        <v>1761</v>
      </c>
      <c r="B783">
        <v>1110</v>
      </c>
      <c r="C783">
        <v>1</v>
      </c>
      <c r="D783" t="s">
        <v>752</v>
      </c>
      <c r="E783">
        <v>849</v>
      </c>
      <c r="F783">
        <v>2.1</v>
      </c>
      <c r="G783">
        <v>13</v>
      </c>
      <c r="H783">
        <v>0.14000000000000001</v>
      </c>
      <c r="I783">
        <v>0.46</v>
      </c>
      <c r="J783" t="s">
        <v>753</v>
      </c>
      <c r="K783" t="s">
        <v>753</v>
      </c>
      <c r="L783" t="s">
        <v>753</v>
      </c>
      <c r="M783" t="s">
        <v>754</v>
      </c>
      <c r="N783" t="s">
        <v>753</v>
      </c>
      <c r="O783" t="s">
        <v>2352</v>
      </c>
      <c r="P783" t="s">
        <v>753</v>
      </c>
      <c r="Q783">
        <v>0</v>
      </c>
      <c r="R783" t="s">
        <v>753</v>
      </c>
      <c r="S783">
        <v>0</v>
      </c>
      <c r="T783" t="s">
        <v>753</v>
      </c>
      <c r="U783">
        <v>0</v>
      </c>
      <c r="V783" t="s">
        <v>753</v>
      </c>
      <c r="W783" t="s">
        <v>753</v>
      </c>
      <c r="X783">
        <v>0</v>
      </c>
      <c r="Y783" t="s">
        <v>753</v>
      </c>
      <c r="Z783">
        <v>0</v>
      </c>
      <c r="AA783" t="s">
        <v>753</v>
      </c>
      <c r="AB783">
        <v>0</v>
      </c>
      <c r="AC783">
        <v>2.6065999999999998</v>
      </c>
      <c r="AD783">
        <v>121.3355</v>
      </c>
      <c r="AE783">
        <v>0.30919999999999997</v>
      </c>
      <c r="AF783">
        <v>3130</v>
      </c>
      <c r="AG783">
        <v>21</v>
      </c>
      <c r="AH783">
        <v>219</v>
      </c>
      <c r="AI783">
        <v>0</v>
      </c>
      <c r="AJ783" t="s">
        <v>1762</v>
      </c>
      <c r="AK783">
        <v>100118</v>
      </c>
      <c r="AL783">
        <v>1000420</v>
      </c>
      <c r="AM783">
        <v>1000419</v>
      </c>
      <c r="AN783">
        <v>524097</v>
      </c>
      <c r="AO783">
        <v>6334780</v>
      </c>
      <c r="AP783">
        <v>99</v>
      </c>
      <c r="AQ783">
        <v>99</v>
      </c>
      <c r="AR783" t="s">
        <v>1744</v>
      </c>
      <c r="AS783">
        <v>0</v>
      </c>
      <c r="AT783">
        <v>2.0684</v>
      </c>
      <c r="AU783" t="s">
        <v>763</v>
      </c>
      <c r="AV783">
        <v>0.1182</v>
      </c>
      <c r="AW783" t="s">
        <v>753</v>
      </c>
      <c r="AX783">
        <v>93.142099999999999</v>
      </c>
      <c r="AY783" t="s">
        <v>753</v>
      </c>
      <c r="AZ783">
        <v>0</v>
      </c>
      <c r="BA783" t="s">
        <v>753</v>
      </c>
      <c r="BB783" t="s">
        <v>753</v>
      </c>
      <c r="BC783" t="s">
        <v>753</v>
      </c>
      <c r="BD783" t="s">
        <v>753</v>
      </c>
    </row>
    <row r="784" spans="1:56" x14ac:dyDescent="0.25">
      <c r="A784" t="s">
        <v>2028</v>
      </c>
      <c r="B784">
        <v>6640</v>
      </c>
      <c r="C784">
        <v>1</v>
      </c>
      <c r="D784" t="s">
        <v>998</v>
      </c>
      <c r="E784">
        <v>820</v>
      </c>
      <c r="F784">
        <v>3.2</v>
      </c>
      <c r="G784">
        <v>10</v>
      </c>
      <c r="H784">
        <v>3</v>
      </c>
      <c r="I784">
        <v>14.3</v>
      </c>
      <c r="J784" t="s">
        <v>753</v>
      </c>
      <c r="K784" t="s">
        <v>1477</v>
      </c>
      <c r="L784" t="s">
        <v>1477</v>
      </c>
      <c r="M784">
        <v>0</v>
      </c>
      <c r="N784">
        <v>0</v>
      </c>
      <c r="O784" t="s">
        <v>2352</v>
      </c>
      <c r="P784" t="s">
        <v>753</v>
      </c>
      <c r="Q784">
        <v>0</v>
      </c>
      <c r="R784" t="s">
        <v>753</v>
      </c>
      <c r="S784">
        <v>0</v>
      </c>
      <c r="T784" t="s">
        <v>753</v>
      </c>
      <c r="U784">
        <v>0</v>
      </c>
      <c r="V784" t="s">
        <v>753</v>
      </c>
      <c r="W784">
        <v>0</v>
      </c>
      <c r="X784">
        <v>0</v>
      </c>
      <c r="Y784" t="s">
        <v>753</v>
      </c>
      <c r="Z784">
        <v>0</v>
      </c>
      <c r="AA784" t="s">
        <v>753</v>
      </c>
      <c r="AB784">
        <v>0</v>
      </c>
      <c r="AC784">
        <v>1.7149999999999999</v>
      </c>
      <c r="AD784">
        <v>12.65</v>
      </c>
      <c r="AE784">
        <v>0.1</v>
      </c>
      <c r="AF784">
        <v>3140</v>
      </c>
      <c r="AG784">
        <v>16</v>
      </c>
      <c r="AH784">
        <v>16</v>
      </c>
      <c r="AI784">
        <v>12</v>
      </c>
      <c r="AJ784" t="s">
        <v>2029</v>
      </c>
      <c r="AK784">
        <v>1000116</v>
      </c>
      <c r="AL784">
        <v>10000874</v>
      </c>
      <c r="AM784">
        <v>10000198</v>
      </c>
      <c r="AN784">
        <v>517821</v>
      </c>
      <c r="AO784">
        <v>6316897</v>
      </c>
      <c r="AP784">
        <v>99</v>
      </c>
      <c r="AQ784">
        <v>99</v>
      </c>
      <c r="AR784" t="s">
        <v>758</v>
      </c>
      <c r="AS784">
        <v>0</v>
      </c>
      <c r="AT784" t="s">
        <v>1477</v>
      </c>
      <c r="AU784">
        <v>0</v>
      </c>
      <c r="AV784" t="s">
        <v>1477</v>
      </c>
      <c r="AW784">
        <v>0</v>
      </c>
      <c r="AX784" t="s">
        <v>1477</v>
      </c>
      <c r="AY784">
        <v>0</v>
      </c>
      <c r="AZ784">
        <v>0</v>
      </c>
      <c r="BA784" t="s">
        <v>753</v>
      </c>
      <c r="BB784" t="s">
        <v>753</v>
      </c>
      <c r="BC784" t="s">
        <v>753</v>
      </c>
      <c r="BD784" t="s">
        <v>753</v>
      </c>
    </row>
    <row r="785" spans="1:56" x14ac:dyDescent="0.25">
      <c r="A785" t="s">
        <v>1434</v>
      </c>
      <c r="B785">
        <v>631</v>
      </c>
      <c r="C785">
        <v>1</v>
      </c>
      <c r="D785" t="s">
        <v>941</v>
      </c>
      <c r="E785">
        <v>630</v>
      </c>
      <c r="F785">
        <v>1.6</v>
      </c>
      <c r="G785">
        <v>13</v>
      </c>
      <c r="H785">
        <v>1</v>
      </c>
      <c r="I785">
        <v>2.5</v>
      </c>
      <c r="J785" t="s">
        <v>753</v>
      </c>
      <c r="K785" t="s">
        <v>1477</v>
      </c>
      <c r="L785" t="s">
        <v>1477</v>
      </c>
      <c r="M785">
        <v>0</v>
      </c>
      <c r="N785">
        <v>0</v>
      </c>
      <c r="O785" t="s">
        <v>2352</v>
      </c>
      <c r="P785" t="s">
        <v>753</v>
      </c>
      <c r="Q785">
        <v>0</v>
      </c>
      <c r="R785" t="s">
        <v>753</v>
      </c>
      <c r="S785">
        <v>0</v>
      </c>
      <c r="T785" t="s">
        <v>753</v>
      </c>
      <c r="U785">
        <v>0</v>
      </c>
      <c r="V785" t="s">
        <v>753</v>
      </c>
      <c r="W785">
        <v>0</v>
      </c>
      <c r="X785">
        <v>0</v>
      </c>
      <c r="Y785" t="s">
        <v>753</v>
      </c>
      <c r="Z785">
        <v>0</v>
      </c>
      <c r="AA785" t="s">
        <v>753</v>
      </c>
      <c r="AB785">
        <v>0</v>
      </c>
      <c r="AC785">
        <v>0.71</v>
      </c>
      <c r="AD785">
        <v>92</v>
      </c>
      <c r="AE785" t="s">
        <v>1477</v>
      </c>
      <c r="AF785">
        <v>3130</v>
      </c>
      <c r="AG785">
        <v>0</v>
      </c>
      <c r="AH785">
        <v>0</v>
      </c>
      <c r="AI785">
        <v>0</v>
      </c>
      <c r="AJ785" t="s">
        <v>1435</v>
      </c>
      <c r="AK785">
        <v>2500640</v>
      </c>
      <c r="AL785">
        <v>25003574</v>
      </c>
      <c r="AM785">
        <v>25003573</v>
      </c>
      <c r="AN785">
        <v>522982</v>
      </c>
      <c r="AO785">
        <v>6185038</v>
      </c>
      <c r="AP785">
        <v>522982</v>
      </c>
      <c r="AQ785">
        <v>6185038</v>
      </c>
      <c r="AR785" t="s">
        <v>758</v>
      </c>
      <c r="AS785">
        <v>0</v>
      </c>
      <c r="AT785" t="s">
        <v>1477</v>
      </c>
      <c r="AU785">
        <v>0</v>
      </c>
      <c r="AV785" t="s">
        <v>1477</v>
      </c>
      <c r="AW785">
        <v>0</v>
      </c>
      <c r="AX785" t="s">
        <v>1477</v>
      </c>
      <c r="AY785">
        <v>0</v>
      </c>
      <c r="AZ785">
        <v>0</v>
      </c>
      <c r="BA785" t="s">
        <v>753</v>
      </c>
      <c r="BB785" t="s">
        <v>753</v>
      </c>
      <c r="BC785" t="s">
        <v>753</v>
      </c>
      <c r="BD785" t="s">
        <v>753</v>
      </c>
    </row>
    <row r="786" spans="1:56" x14ac:dyDescent="0.25">
      <c r="A786" t="s">
        <v>854</v>
      </c>
      <c r="B786">
        <v>84</v>
      </c>
      <c r="C786">
        <v>1</v>
      </c>
      <c r="D786" t="s">
        <v>801</v>
      </c>
      <c r="E786">
        <v>561</v>
      </c>
      <c r="F786">
        <v>12.7</v>
      </c>
      <c r="G786">
        <v>10</v>
      </c>
      <c r="H786">
        <v>5.24</v>
      </c>
      <c r="I786">
        <v>8.5</v>
      </c>
      <c r="J786" t="s">
        <v>753</v>
      </c>
      <c r="K786" t="s">
        <v>755</v>
      </c>
      <c r="L786" t="s">
        <v>755</v>
      </c>
      <c r="M786" t="s">
        <v>754</v>
      </c>
      <c r="N786" t="s">
        <v>755</v>
      </c>
      <c r="O786" t="s">
        <v>2352</v>
      </c>
      <c r="P786" t="s">
        <v>753</v>
      </c>
      <c r="Q786" t="s">
        <v>755</v>
      </c>
      <c r="R786" t="s">
        <v>753</v>
      </c>
      <c r="S786" t="s">
        <v>755</v>
      </c>
      <c r="T786" t="s">
        <v>753</v>
      </c>
      <c r="U786">
        <v>0</v>
      </c>
      <c r="V786" t="s">
        <v>753</v>
      </c>
      <c r="W786" t="s">
        <v>755</v>
      </c>
      <c r="X786">
        <v>0</v>
      </c>
      <c r="Y786" t="s">
        <v>753</v>
      </c>
      <c r="Z786">
        <v>0</v>
      </c>
      <c r="AA786" t="s">
        <v>753</v>
      </c>
      <c r="AB786">
        <v>0</v>
      </c>
      <c r="AC786">
        <v>2.677</v>
      </c>
      <c r="AD786">
        <v>5.8864999999999998</v>
      </c>
      <c r="AE786" t="s">
        <v>1477</v>
      </c>
      <c r="AF786">
        <v>0</v>
      </c>
      <c r="AG786">
        <v>0</v>
      </c>
      <c r="AH786">
        <v>0</v>
      </c>
      <c r="AI786">
        <v>0</v>
      </c>
      <c r="AJ786" t="s">
        <v>855</v>
      </c>
      <c r="AK786">
        <v>3900019</v>
      </c>
      <c r="AL786">
        <v>39000116</v>
      </c>
      <c r="AM786">
        <v>39000022</v>
      </c>
      <c r="AN786">
        <v>486248</v>
      </c>
      <c r="AO786">
        <v>6126183</v>
      </c>
      <c r="AP786">
        <v>486248</v>
      </c>
      <c r="AQ786">
        <v>6126183</v>
      </c>
      <c r="AR786" t="s">
        <v>758</v>
      </c>
      <c r="AS786" t="s">
        <v>755</v>
      </c>
      <c r="AT786">
        <v>0.68049999999999999</v>
      </c>
      <c r="AU786" t="s">
        <v>753</v>
      </c>
      <c r="AV786">
        <v>1.52E-2</v>
      </c>
      <c r="AW786" t="s">
        <v>755</v>
      </c>
      <c r="AX786">
        <v>97.873699999999999</v>
      </c>
      <c r="AY786" t="s">
        <v>753</v>
      </c>
      <c r="AZ786">
        <v>0</v>
      </c>
      <c r="BA786" t="s">
        <v>753</v>
      </c>
      <c r="BB786" t="s">
        <v>753</v>
      </c>
      <c r="BC786" t="s">
        <v>753</v>
      </c>
      <c r="BD786" t="s">
        <v>753</v>
      </c>
    </row>
    <row r="787" spans="1:56" x14ac:dyDescent="0.25">
      <c r="A787" t="s">
        <v>315</v>
      </c>
      <c r="B787">
        <v>679</v>
      </c>
      <c r="C787">
        <v>2</v>
      </c>
      <c r="D787" t="s">
        <v>1467</v>
      </c>
      <c r="E787">
        <v>326</v>
      </c>
      <c r="F787">
        <v>8.1999999999999993</v>
      </c>
      <c r="G787">
        <v>9</v>
      </c>
      <c r="H787">
        <v>0.88</v>
      </c>
      <c r="I787">
        <v>1.5</v>
      </c>
      <c r="J787" t="s">
        <v>753</v>
      </c>
      <c r="K787" t="s">
        <v>762</v>
      </c>
      <c r="L787" t="s">
        <v>762</v>
      </c>
      <c r="M787" t="s">
        <v>738</v>
      </c>
      <c r="N787" t="s">
        <v>762</v>
      </c>
      <c r="O787" t="s">
        <v>2352</v>
      </c>
      <c r="P787" t="s">
        <v>753</v>
      </c>
      <c r="Q787" t="s">
        <v>755</v>
      </c>
      <c r="R787" t="s">
        <v>753</v>
      </c>
      <c r="S787" t="s">
        <v>755</v>
      </c>
      <c r="T787" t="s">
        <v>753</v>
      </c>
      <c r="U787">
        <v>0</v>
      </c>
      <c r="V787" t="s">
        <v>753</v>
      </c>
      <c r="W787" t="s">
        <v>762</v>
      </c>
      <c r="X787">
        <v>0</v>
      </c>
      <c r="Y787" t="s">
        <v>753</v>
      </c>
      <c r="Z787">
        <v>0</v>
      </c>
      <c r="AA787" t="s">
        <v>753</v>
      </c>
      <c r="AB787">
        <v>0</v>
      </c>
      <c r="AC787">
        <v>5.8765999999999998</v>
      </c>
      <c r="AD787">
        <v>52.236800000000002</v>
      </c>
      <c r="AE787" t="s">
        <v>1477</v>
      </c>
      <c r="AF787">
        <v>3150</v>
      </c>
      <c r="AG787">
        <v>157</v>
      </c>
      <c r="AH787">
        <v>138</v>
      </c>
      <c r="AI787">
        <v>100</v>
      </c>
      <c r="AJ787" t="s">
        <v>1491</v>
      </c>
      <c r="AK787">
        <v>5500138</v>
      </c>
      <c r="AL787">
        <v>55000463</v>
      </c>
      <c r="AM787">
        <v>55000462</v>
      </c>
      <c r="AN787">
        <v>646827</v>
      </c>
      <c r="AO787">
        <v>6166200</v>
      </c>
      <c r="AP787">
        <v>646827</v>
      </c>
      <c r="AQ787">
        <v>6166200</v>
      </c>
      <c r="AR787" t="s">
        <v>758</v>
      </c>
      <c r="AS787" t="s">
        <v>762</v>
      </c>
      <c r="AT787" t="s">
        <v>1477</v>
      </c>
      <c r="AU787">
        <v>0</v>
      </c>
      <c r="AV787">
        <v>0</v>
      </c>
      <c r="AW787">
        <v>0</v>
      </c>
      <c r="AX787">
        <v>34.839100000000002</v>
      </c>
      <c r="AY787" t="s">
        <v>1343</v>
      </c>
      <c r="AZ787">
        <v>0</v>
      </c>
      <c r="BA787" t="s">
        <v>753</v>
      </c>
      <c r="BB787" t="s">
        <v>753</v>
      </c>
      <c r="BC787" t="s">
        <v>753</v>
      </c>
      <c r="BD787" t="s">
        <v>753</v>
      </c>
    </row>
    <row r="788" spans="1:56" x14ac:dyDescent="0.25">
      <c r="A788" t="s">
        <v>1810</v>
      </c>
      <c r="B788">
        <v>1218</v>
      </c>
      <c r="C788">
        <v>1</v>
      </c>
      <c r="D788" t="s">
        <v>998</v>
      </c>
      <c r="E788">
        <v>851</v>
      </c>
      <c r="F788">
        <v>21.1</v>
      </c>
      <c r="G788">
        <v>17</v>
      </c>
      <c r="H788" t="s">
        <v>1477</v>
      </c>
      <c r="I788" t="s">
        <v>1477</v>
      </c>
      <c r="J788" t="s">
        <v>753</v>
      </c>
      <c r="K788" t="s">
        <v>1477</v>
      </c>
      <c r="L788" t="s">
        <v>1477</v>
      </c>
      <c r="M788">
        <v>0</v>
      </c>
      <c r="N788">
        <v>0</v>
      </c>
      <c r="O788" t="s">
        <v>2352</v>
      </c>
      <c r="P788" t="s">
        <v>753</v>
      </c>
      <c r="Q788">
        <v>0</v>
      </c>
      <c r="R788" t="s">
        <v>753</v>
      </c>
      <c r="S788">
        <v>0</v>
      </c>
      <c r="T788" t="s">
        <v>753</v>
      </c>
      <c r="U788">
        <v>0</v>
      </c>
      <c r="V788" t="s">
        <v>753</v>
      </c>
      <c r="W788">
        <v>0</v>
      </c>
      <c r="X788">
        <v>0</v>
      </c>
      <c r="Y788" t="s">
        <v>753</v>
      </c>
      <c r="Z788">
        <v>0</v>
      </c>
      <c r="AA788" t="s">
        <v>753</v>
      </c>
      <c r="AB788">
        <v>0</v>
      </c>
      <c r="AC788" t="s">
        <v>1477</v>
      </c>
      <c r="AD788" t="s">
        <v>1477</v>
      </c>
      <c r="AE788" t="s">
        <v>1477</v>
      </c>
      <c r="AF788">
        <v>0</v>
      </c>
      <c r="AG788">
        <v>17</v>
      </c>
      <c r="AH788">
        <v>18</v>
      </c>
      <c r="AI788">
        <v>7</v>
      </c>
      <c r="AJ788" t="s">
        <v>1811</v>
      </c>
      <c r="AK788" t="s">
        <v>1138</v>
      </c>
      <c r="AL788">
        <v>15001070</v>
      </c>
      <c r="AM788">
        <v>15001069</v>
      </c>
      <c r="AN788">
        <v>99</v>
      </c>
      <c r="AO788">
        <v>99</v>
      </c>
      <c r="AP788">
        <v>99</v>
      </c>
      <c r="AQ788">
        <v>99</v>
      </c>
      <c r="AR788" t="s">
        <v>1744</v>
      </c>
      <c r="AS788">
        <v>0</v>
      </c>
      <c r="AT788" t="s">
        <v>1477</v>
      </c>
      <c r="AU788">
        <v>0</v>
      </c>
      <c r="AV788" t="s">
        <v>1477</v>
      </c>
      <c r="AW788">
        <v>0</v>
      </c>
      <c r="AX788" t="s">
        <v>1477</v>
      </c>
      <c r="AY788">
        <v>0</v>
      </c>
      <c r="AZ788">
        <v>0</v>
      </c>
      <c r="BA788" t="s">
        <v>753</v>
      </c>
      <c r="BB788" t="s">
        <v>753</v>
      </c>
      <c r="BC788" t="s">
        <v>753</v>
      </c>
      <c r="BD788" t="s">
        <v>753</v>
      </c>
    </row>
    <row r="789" spans="1:56" x14ac:dyDescent="0.25">
      <c r="A789" t="s">
        <v>2038</v>
      </c>
      <c r="B789">
        <v>6671</v>
      </c>
      <c r="C789">
        <v>1</v>
      </c>
      <c r="D789" t="s">
        <v>998</v>
      </c>
      <c r="E789">
        <v>787</v>
      </c>
      <c r="F789">
        <v>1</v>
      </c>
      <c r="G789">
        <v>15</v>
      </c>
      <c r="H789">
        <v>0.75</v>
      </c>
      <c r="I789">
        <v>2.1</v>
      </c>
      <c r="J789" t="s">
        <v>753</v>
      </c>
      <c r="K789" t="s">
        <v>1477</v>
      </c>
      <c r="L789" t="s">
        <v>1477</v>
      </c>
      <c r="M789">
        <v>0</v>
      </c>
      <c r="N789">
        <v>0</v>
      </c>
      <c r="O789" t="s">
        <v>2352</v>
      </c>
      <c r="P789" t="s">
        <v>753</v>
      </c>
      <c r="Q789">
        <v>0</v>
      </c>
      <c r="R789" t="s">
        <v>753</v>
      </c>
      <c r="S789">
        <v>0</v>
      </c>
      <c r="T789" t="s">
        <v>753</v>
      </c>
      <c r="U789">
        <v>0</v>
      </c>
      <c r="V789" t="s">
        <v>753</v>
      </c>
      <c r="W789">
        <v>0</v>
      </c>
      <c r="X789">
        <v>0</v>
      </c>
      <c r="Y789" t="s">
        <v>753</v>
      </c>
      <c r="Z789">
        <v>0</v>
      </c>
      <c r="AA789" t="s">
        <v>753</v>
      </c>
      <c r="AB789">
        <v>0</v>
      </c>
      <c r="AC789">
        <v>2.0049999999999999</v>
      </c>
      <c r="AD789">
        <v>93.05</v>
      </c>
      <c r="AE789">
        <v>6.8</v>
      </c>
      <c r="AF789">
        <v>1150</v>
      </c>
      <c r="AG789">
        <v>28</v>
      </c>
      <c r="AH789">
        <v>28</v>
      </c>
      <c r="AI789">
        <v>28</v>
      </c>
      <c r="AJ789" t="s">
        <v>2039</v>
      </c>
      <c r="AK789">
        <v>900137</v>
      </c>
      <c r="AL789">
        <v>9000911</v>
      </c>
      <c r="AM789">
        <v>9000244</v>
      </c>
      <c r="AN789">
        <v>460916</v>
      </c>
      <c r="AO789">
        <v>6282067</v>
      </c>
      <c r="AP789">
        <v>99</v>
      </c>
      <c r="AQ789">
        <v>99</v>
      </c>
      <c r="AR789" t="s">
        <v>758</v>
      </c>
      <c r="AS789">
        <v>0</v>
      </c>
      <c r="AT789" t="s">
        <v>1477</v>
      </c>
      <c r="AU789">
        <v>0</v>
      </c>
      <c r="AV789" t="s">
        <v>1477</v>
      </c>
      <c r="AW789">
        <v>0</v>
      </c>
      <c r="AX789" t="s">
        <v>1477</v>
      </c>
      <c r="AY789">
        <v>0</v>
      </c>
      <c r="AZ789">
        <v>0</v>
      </c>
      <c r="BA789" t="s">
        <v>753</v>
      </c>
      <c r="BB789" t="s">
        <v>753</v>
      </c>
      <c r="BC789" t="s">
        <v>753</v>
      </c>
      <c r="BD789" t="s">
        <v>753</v>
      </c>
    </row>
    <row r="790" spans="1:56" x14ac:dyDescent="0.25">
      <c r="A790" t="s">
        <v>1992</v>
      </c>
      <c r="B790">
        <v>6339</v>
      </c>
      <c r="C790">
        <v>1</v>
      </c>
      <c r="D790" t="s">
        <v>917</v>
      </c>
      <c r="E790">
        <v>482</v>
      </c>
      <c r="F790">
        <v>2.5</v>
      </c>
      <c r="G790">
        <v>13</v>
      </c>
      <c r="H790">
        <v>0.25</v>
      </c>
      <c r="I790">
        <v>0.5</v>
      </c>
      <c r="J790" t="s">
        <v>753</v>
      </c>
      <c r="K790" t="s">
        <v>753</v>
      </c>
      <c r="L790" t="s">
        <v>753</v>
      </c>
      <c r="M790" t="s">
        <v>754</v>
      </c>
      <c r="N790">
        <v>0</v>
      </c>
      <c r="O790" t="s">
        <v>2352</v>
      </c>
      <c r="P790" t="s">
        <v>753</v>
      </c>
      <c r="Q790" t="s">
        <v>753</v>
      </c>
      <c r="R790" t="s">
        <v>753</v>
      </c>
      <c r="S790" t="s">
        <v>753</v>
      </c>
      <c r="T790" t="s">
        <v>753</v>
      </c>
      <c r="U790">
        <v>0</v>
      </c>
      <c r="V790" t="s">
        <v>753</v>
      </c>
      <c r="W790">
        <v>0</v>
      </c>
      <c r="X790">
        <v>0</v>
      </c>
      <c r="Y790" t="s">
        <v>753</v>
      </c>
      <c r="Z790">
        <v>0</v>
      </c>
      <c r="AA790" t="s">
        <v>753</v>
      </c>
      <c r="AB790">
        <v>0</v>
      </c>
      <c r="AC790">
        <v>4.0199999999999996</v>
      </c>
      <c r="AD790">
        <v>201.33333333333334</v>
      </c>
      <c r="AE790" t="s">
        <v>1477</v>
      </c>
      <c r="AF790">
        <v>3150</v>
      </c>
      <c r="AG790">
        <v>127</v>
      </c>
      <c r="AH790">
        <v>111</v>
      </c>
      <c r="AI790">
        <v>72</v>
      </c>
      <c r="AJ790" t="s">
        <v>1993</v>
      </c>
      <c r="AK790">
        <v>4700123</v>
      </c>
      <c r="AL790">
        <v>47001150</v>
      </c>
      <c r="AM790">
        <v>47000208</v>
      </c>
      <c r="AN790">
        <v>608160</v>
      </c>
      <c r="AO790">
        <v>6066844</v>
      </c>
      <c r="AP790">
        <v>608160</v>
      </c>
      <c r="AQ790">
        <v>6066844</v>
      </c>
      <c r="AR790" t="s">
        <v>758</v>
      </c>
      <c r="AS790">
        <v>0</v>
      </c>
      <c r="AT790" t="s">
        <v>1477</v>
      </c>
      <c r="AU790">
        <v>0</v>
      </c>
      <c r="AV790" t="s">
        <v>1477</v>
      </c>
      <c r="AW790">
        <v>0</v>
      </c>
      <c r="AX790" t="s">
        <v>1477</v>
      </c>
      <c r="AY790">
        <v>0</v>
      </c>
      <c r="AZ790">
        <v>0</v>
      </c>
      <c r="BA790" t="s">
        <v>753</v>
      </c>
      <c r="BB790" t="s">
        <v>753</v>
      </c>
      <c r="BC790" t="s">
        <v>753</v>
      </c>
      <c r="BD790" t="s">
        <v>753</v>
      </c>
    </row>
    <row r="791" spans="1:56" x14ac:dyDescent="0.25">
      <c r="A791" t="s">
        <v>670</v>
      </c>
      <c r="B791">
        <v>949</v>
      </c>
      <c r="C791">
        <v>3</v>
      </c>
      <c r="D791" t="s">
        <v>1679</v>
      </c>
      <c r="E791">
        <v>400</v>
      </c>
      <c r="F791">
        <v>6.5</v>
      </c>
      <c r="G791">
        <v>13</v>
      </c>
      <c r="H791">
        <v>0.3</v>
      </c>
      <c r="I791">
        <v>0.5</v>
      </c>
      <c r="J791" t="s">
        <v>753</v>
      </c>
      <c r="K791" t="s">
        <v>787</v>
      </c>
      <c r="L791" t="s">
        <v>787</v>
      </c>
      <c r="M791" t="s">
        <v>738</v>
      </c>
      <c r="N791" t="s">
        <v>787</v>
      </c>
      <c r="O791" t="s">
        <v>2352</v>
      </c>
      <c r="P791" t="s">
        <v>753</v>
      </c>
      <c r="Q791">
        <v>0</v>
      </c>
      <c r="R791" t="s">
        <v>753</v>
      </c>
      <c r="S791">
        <v>0</v>
      </c>
      <c r="T791" t="s">
        <v>753</v>
      </c>
      <c r="U791">
        <v>0</v>
      </c>
      <c r="V791" t="s">
        <v>753</v>
      </c>
      <c r="W791" t="s">
        <v>787</v>
      </c>
      <c r="X791">
        <v>0</v>
      </c>
      <c r="Y791" t="s">
        <v>753</v>
      </c>
      <c r="Z791">
        <v>0</v>
      </c>
      <c r="AA791" t="s">
        <v>753</v>
      </c>
      <c r="AB791">
        <v>0</v>
      </c>
      <c r="AC791">
        <v>1.4653</v>
      </c>
      <c r="AD791">
        <v>112.0724</v>
      </c>
      <c r="AE791" t="s">
        <v>1477</v>
      </c>
      <c r="AF791">
        <v>0</v>
      </c>
      <c r="AG791">
        <v>186</v>
      </c>
      <c r="AH791">
        <v>0</v>
      </c>
      <c r="AI791">
        <v>80</v>
      </c>
      <c r="AJ791" t="s">
        <v>1689</v>
      </c>
      <c r="AK791">
        <v>6700081</v>
      </c>
      <c r="AL791">
        <v>67000516</v>
      </c>
      <c r="AM791">
        <v>67000515</v>
      </c>
      <c r="AN791">
        <v>874410</v>
      </c>
      <c r="AO791">
        <v>6121630</v>
      </c>
      <c r="AP791">
        <v>99</v>
      </c>
      <c r="AQ791">
        <v>99</v>
      </c>
      <c r="AR791" t="s">
        <v>758</v>
      </c>
      <c r="AS791">
        <v>0</v>
      </c>
      <c r="AT791" t="s">
        <v>1477</v>
      </c>
      <c r="AU791">
        <v>0</v>
      </c>
      <c r="AV791">
        <v>0</v>
      </c>
      <c r="AW791">
        <v>0</v>
      </c>
      <c r="AX791" t="s">
        <v>1477</v>
      </c>
      <c r="AY791">
        <v>0</v>
      </c>
      <c r="AZ791">
        <v>0</v>
      </c>
      <c r="BA791" t="s">
        <v>753</v>
      </c>
      <c r="BB791" t="s">
        <v>753</v>
      </c>
      <c r="BC791" t="s">
        <v>753</v>
      </c>
      <c r="BD791" t="s">
        <v>753</v>
      </c>
    </row>
    <row r="792" spans="1:56" x14ac:dyDescent="0.25">
      <c r="A792" t="s">
        <v>154</v>
      </c>
      <c r="B792">
        <v>384</v>
      </c>
      <c r="C792">
        <v>1</v>
      </c>
      <c r="D792" t="s">
        <v>998</v>
      </c>
      <c r="E792">
        <v>787</v>
      </c>
      <c r="F792">
        <v>9</v>
      </c>
      <c r="G792">
        <v>13</v>
      </c>
      <c r="H792">
        <v>0.14000000000000001</v>
      </c>
      <c r="I792">
        <v>0.9</v>
      </c>
      <c r="J792" t="s">
        <v>753</v>
      </c>
      <c r="K792" t="s">
        <v>762</v>
      </c>
      <c r="L792" t="s">
        <v>762</v>
      </c>
      <c r="M792" t="s">
        <v>738</v>
      </c>
      <c r="N792" t="s">
        <v>753</v>
      </c>
      <c r="O792" t="s">
        <v>2352</v>
      </c>
      <c r="P792" t="s">
        <v>753</v>
      </c>
      <c r="Q792" t="s">
        <v>755</v>
      </c>
      <c r="R792" t="s">
        <v>753</v>
      </c>
      <c r="S792" t="s">
        <v>755</v>
      </c>
      <c r="T792" t="s">
        <v>753</v>
      </c>
      <c r="U792">
        <v>0</v>
      </c>
      <c r="V792" t="s">
        <v>753</v>
      </c>
      <c r="W792" t="s">
        <v>753</v>
      </c>
      <c r="X792">
        <v>0</v>
      </c>
      <c r="Y792" t="s">
        <v>753</v>
      </c>
      <c r="Z792">
        <v>0</v>
      </c>
      <c r="AA792" t="s">
        <v>753</v>
      </c>
      <c r="AB792">
        <v>0</v>
      </c>
      <c r="AC792">
        <v>2.5135000000000001</v>
      </c>
      <c r="AD792">
        <v>84.578999999999994</v>
      </c>
      <c r="AE792">
        <v>0.18029999999999999</v>
      </c>
      <c r="AF792">
        <v>3140</v>
      </c>
      <c r="AG792">
        <v>16</v>
      </c>
      <c r="AH792">
        <v>16</v>
      </c>
      <c r="AI792">
        <v>20</v>
      </c>
      <c r="AJ792" t="s">
        <v>1163</v>
      </c>
      <c r="AK792">
        <v>900184</v>
      </c>
      <c r="AL792">
        <v>9000822</v>
      </c>
      <c r="AM792">
        <v>9000821</v>
      </c>
      <c r="AN792">
        <v>493018</v>
      </c>
      <c r="AO792">
        <v>6319702</v>
      </c>
      <c r="AP792">
        <v>493018</v>
      </c>
      <c r="AQ792">
        <v>6319702</v>
      </c>
      <c r="AR792" t="s">
        <v>758</v>
      </c>
      <c r="AS792" t="s">
        <v>762</v>
      </c>
      <c r="AT792">
        <v>1.3359000000000001</v>
      </c>
      <c r="AU792" t="s">
        <v>753</v>
      </c>
      <c r="AV792">
        <v>0.1096</v>
      </c>
      <c r="AW792" t="s">
        <v>755</v>
      </c>
      <c r="AX792">
        <v>128.87989999999999</v>
      </c>
      <c r="AY792" t="s">
        <v>753</v>
      </c>
      <c r="AZ792">
        <v>0</v>
      </c>
      <c r="BA792" t="s">
        <v>753</v>
      </c>
      <c r="BB792" t="s">
        <v>753</v>
      </c>
      <c r="BC792" t="s">
        <v>753</v>
      </c>
      <c r="BD792" t="s">
        <v>753</v>
      </c>
    </row>
    <row r="793" spans="1:56" x14ac:dyDescent="0.25">
      <c r="A793" t="s">
        <v>2120</v>
      </c>
      <c r="B793">
        <v>7025</v>
      </c>
      <c r="C793">
        <v>1</v>
      </c>
      <c r="D793" t="s">
        <v>998</v>
      </c>
      <c r="E793">
        <v>787</v>
      </c>
      <c r="F793">
        <v>1.2</v>
      </c>
      <c r="G793">
        <v>13</v>
      </c>
      <c r="H793">
        <v>0.61</v>
      </c>
      <c r="I793">
        <v>1.1000000000000001</v>
      </c>
      <c r="J793" t="s">
        <v>753</v>
      </c>
      <c r="K793" t="s">
        <v>753</v>
      </c>
      <c r="L793" t="s">
        <v>753</v>
      </c>
      <c r="M793" t="s">
        <v>754</v>
      </c>
      <c r="N793" t="s">
        <v>755</v>
      </c>
      <c r="O793" t="s">
        <v>2352</v>
      </c>
      <c r="P793" t="s">
        <v>753</v>
      </c>
      <c r="Q793" t="s">
        <v>753</v>
      </c>
      <c r="R793" t="s">
        <v>753</v>
      </c>
      <c r="S793" t="s">
        <v>753</v>
      </c>
      <c r="T793" t="s">
        <v>753</v>
      </c>
      <c r="U793">
        <v>0</v>
      </c>
      <c r="V793" t="s">
        <v>753</v>
      </c>
      <c r="W793" t="s">
        <v>755</v>
      </c>
      <c r="X793">
        <v>0</v>
      </c>
      <c r="Y793" t="s">
        <v>753</v>
      </c>
      <c r="Z793">
        <v>0</v>
      </c>
      <c r="AA793" t="s">
        <v>753</v>
      </c>
      <c r="AB793">
        <v>0</v>
      </c>
      <c r="AC793">
        <v>0.59750000000000003</v>
      </c>
      <c r="AD793">
        <v>162.17099999999999</v>
      </c>
      <c r="AE793">
        <v>0.12239999999999999</v>
      </c>
      <c r="AF793">
        <v>3130</v>
      </c>
      <c r="AG793">
        <v>26</v>
      </c>
      <c r="AH793">
        <v>26</v>
      </c>
      <c r="AI793">
        <v>17</v>
      </c>
      <c r="AJ793" t="s">
        <v>2121</v>
      </c>
      <c r="AK793">
        <v>1100040</v>
      </c>
      <c r="AL793">
        <v>11000344</v>
      </c>
      <c r="AM793">
        <v>11000085</v>
      </c>
      <c r="AN793">
        <v>463620</v>
      </c>
      <c r="AO793">
        <v>6310414</v>
      </c>
      <c r="AP793">
        <v>463620</v>
      </c>
      <c r="AQ793">
        <v>6310414</v>
      </c>
      <c r="AR793" t="s">
        <v>758</v>
      </c>
      <c r="AS793">
        <v>0</v>
      </c>
      <c r="AT793">
        <v>1.2625</v>
      </c>
      <c r="AU793" t="s">
        <v>755</v>
      </c>
      <c r="AV793">
        <v>7.4800000000000005E-2</v>
      </c>
      <c r="AW793" t="s">
        <v>755</v>
      </c>
      <c r="AX793">
        <v>90.863</v>
      </c>
      <c r="AY793" t="s">
        <v>753</v>
      </c>
      <c r="AZ793">
        <v>0</v>
      </c>
      <c r="BA793" t="s">
        <v>753</v>
      </c>
      <c r="BB793" t="s">
        <v>753</v>
      </c>
      <c r="BC793" t="s">
        <v>753</v>
      </c>
      <c r="BD793" t="s">
        <v>753</v>
      </c>
    </row>
    <row r="794" spans="1:56" x14ac:dyDescent="0.25">
      <c r="A794" t="s">
        <v>687</v>
      </c>
      <c r="B794">
        <v>6780</v>
      </c>
      <c r="C794">
        <v>1</v>
      </c>
      <c r="D794" t="s">
        <v>998</v>
      </c>
      <c r="E794">
        <v>661</v>
      </c>
      <c r="F794">
        <v>1.8</v>
      </c>
      <c r="G794">
        <v>9</v>
      </c>
      <c r="H794">
        <v>0.45</v>
      </c>
      <c r="I794">
        <v>0.9</v>
      </c>
      <c r="J794" t="s">
        <v>753</v>
      </c>
      <c r="K794" t="s">
        <v>762</v>
      </c>
      <c r="L794" t="s">
        <v>762</v>
      </c>
      <c r="M794" t="s">
        <v>738</v>
      </c>
      <c r="N794" t="s">
        <v>762</v>
      </c>
      <c r="O794" t="s">
        <v>2352</v>
      </c>
      <c r="P794" t="s">
        <v>753</v>
      </c>
      <c r="Q794" t="s">
        <v>762</v>
      </c>
      <c r="R794" t="s">
        <v>753</v>
      </c>
      <c r="S794" t="s">
        <v>762</v>
      </c>
      <c r="T794" t="s">
        <v>753</v>
      </c>
      <c r="U794">
        <v>0</v>
      </c>
      <c r="V794" t="s">
        <v>753</v>
      </c>
      <c r="W794" t="s">
        <v>762</v>
      </c>
      <c r="X794">
        <v>0</v>
      </c>
      <c r="Y794" t="s">
        <v>753</v>
      </c>
      <c r="Z794">
        <v>0</v>
      </c>
      <c r="AA794" t="s">
        <v>753</v>
      </c>
      <c r="AB794">
        <v>0</v>
      </c>
      <c r="AC794">
        <v>2.2319</v>
      </c>
      <c r="AD794">
        <v>43.391399999999997</v>
      </c>
      <c r="AE794">
        <v>0.1</v>
      </c>
      <c r="AF794">
        <v>3150</v>
      </c>
      <c r="AG794">
        <v>41</v>
      </c>
      <c r="AH794">
        <v>41</v>
      </c>
      <c r="AI794">
        <v>29</v>
      </c>
      <c r="AJ794" t="s">
        <v>2041</v>
      </c>
      <c r="AK794">
        <v>2000129</v>
      </c>
      <c r="AL794">
        <v>20000846</v>
      </c>
      <c r="AM794">
        <v>20000261</v>
      </c>
      <c r="AN794">
        <v>491760</v>
      </c>
      <c r="AO794">
        <v>6260322</v>
      </c>
      <c r="AP794">
        <v>491737</v>
      </c>
      <c r="AQ794">
        <v>6260334</v>
      </c>
      <c r="AR794" t="s">
        <v>758</v>
      </c>
      <c r="AS794">
        <v>0</v>
      </c>
      <c r="AT794">
        <v>2.0190999999999999</v>
      </c>
      <c r="AU794" t="s">
        <v>763</v>
      </c>
      <c r="AV794">
        <v>0.17799999999999999</v>
      </c>
      <c r="AW794" t="s">
        <v>763</v>
      </c>
      <c r="AX794">
        <v>89.666399999999996</v>
      </c>
      <c r="AY794" t="s">
        <v>753</v>
      </c>
      <c r="AZ794">
        <v>0</v>
      </c>
      <c r="BA794" t="s">
        <v>753</v>
      </c>
      <c r="BB794" t="s">
        <v>753</v>
      </c>
      <c r="BC794" t="s">
        <v>753</v>
      </c>
      <c r="BD794" t="s">
        <v>753</v>
      </c>
    </row>
    <row r="795" spans="1:56" x14ac:dyDescent="0.25">
      <c r="A795" t="s">
        <v>1767</v>
      </c>
      <c r="B795">
        <v>1113</v>
      </c>
      <c r="C795">
        <v>1</v>
      </c>
      <c r="D795" t="s">
        <v>752</v>
      </c>
      <c r="E795">
        <v>787</v>
      </c>
      <c r="F795">
        <v>3.9</v>
      </c>
      <c r="G795">
        <v>1</v>
      </c>
      <c r="H795">
        <v>7.0000000000000007E-2</v>
      </c>
      <c r="I795">
        <v>0.13</v>
      </c>
      <c r="J795" t="s">
        <v>753</v>
      </c>
      <c r="K795" t="s">
        <v>1477</v>
      </c>
      <c r="L795" t="s">
        <v>1477</v>
      </c>
      <c r="M795">
        <v>0</v>
      </c>
      <c r="N795">
        <v>0</v>
      </c>
      <c r="O795" t="s">
        <v>2352</v>
      </c>
      <c r="P795" t="s">
        <v>753</v>
      </c>
      <c r="Q795">
        <v>0</v>
      </c>
      <c r="R795" t="s">
        <v>753</v>
      </c>
      <c r="S795">
        <v>0</v>
      </c>
      <c r="T795" t="s">
        <v>753</v>
      </c>
      <c r="U795">
        <v>0</v>
      </c>
      <c r="V795" t="s">
        <v>753</v>
      </c>
      <c r="W795">
        <v>0</v>
      </c>
      <c r="X795">
        <v>0</v>
      </c>
      <c r="Y795" t="s">
        <v>753</v>
      </c>
      <c r="Z795">
        <v>0</v>
      </c>
      <c r="AA795" t="s">
        <v>753</v>
      </c>
      <c r="AB795">
        <v>0</v>
      </c>
      <c r="AC795">
        <v>7.0000000000000001E-3</v>
      </c>
      <c r="AD795">
        <v>31.8</v>
      </c>
      <c r="AE795">
        <v>0</v>
      </c>
      <c r="AF795">
        <v>3110</v>
      </c>
      <c r="AG795">
        <v>24</v>
      </c>
      <c r="AH795">
        <v>24</v>
      </c>
      <c r="AI795">
        <v>22</v>
      </c>
      <c r="AJ795" t="s">
        <v>1768</v>
      </c>
      <c r="AK795">
        <v>100132</v>
      </c>
      <c r="AL795">
        <v>1000466</v>
      </c>
      <c r="AM795">
        <v>1000445</v>
      </c>
      <c r="AN795">
        <v>474889</v>
      </c>
      <c r="AO795">
        <v>6323380</v>
      </c>
      <c r="AP795">
        <v>99</v>
      </c>
      <c r="AQ795">
        <v>99</v>
      </c>
      <c r="AR795" t="s">
        <v>1744</v>
      </c>
      <c r="AS795">
        <v>0</v>
      </c>
      <c r="AT795" t="s">
        <v>1477</v>
      </c>
      <c r="AU795">
        <v>0</v>
      </c>
      <c r="AV795" t="s">
        <v>1477</v>
      </c>
      <c r="AW795">
        <v>0</v>
      </c>
      <c r="AX795" t="s">
        <v>1477</v>
      </c>
      <c r="AY795">
        <v>0</v>
      </c>
      <c r="AZ795">
        <v>0</v>
      </c>
      <c r="BA795" t="s">
        <v>753</v>
      </c>
      <c r="BB795" t="s">
        <v>753</v>
      </c>
      <c r="BC795" t="s">
        <v>753</v>
      </c>
      <c r="BD795" t="s">
        <v>753</v>
      </c>
    </row>
    <row r="796" spans="1:56" x14ac:dyDescent="0.25">
      <c r="A796" t="s">
        <v>2004</v>
      </c>
      <c r="B796">
        <v>6433</v>
      </c>
      <c r="C796">
        <v>1</v>
      </c>
      <c r="D796" t="s">
        <v>998</v>
      </c>
      <c r="E796">
        <v>791</v>
      </c>
      <c r="F796">
        <v>2.2000000000000002</v>
      </c>
      <c r="G796">
        <v>9</v>
      </c>
      <c r="H796">
        <v>0.54</v>
      </c>
      <c r="I796">
        <v>1.25</v>
      </c>
      <c r="J796" t="s">
        <v>753</v>
      </c>
      <c r="K796" t="s">
        <v>753</v>
      </c>
      <c r="L796" t="s">
        <v>753</v>
      </c>
      <c r="M796" t="s">
        <v>754</v>
      </c>
      <c r="N796" t="s">
        <v>753</v>
      </c>
      <c r="O796" t="s">
        <v>2352</v>
      </c>
      <c r="P796" t="s">
        <v>753</v>
      </c>
      <c r="Q796" t="s">
        <v>753</v>
      </c>
      <c r="R796" t="s">
        <v>753</v>
      </c>
      <c r="S796" t="s">
        <v>753</v>
      </c>
      <c r="T796" t="s">
        <v>753</v>
      </c>
      <c r="U796">
        <v>0</v>
      </c>
      <c r="V796" t="s">
        <v>753</v>
      </c>
      <c r="W796" t="s">
        <v>753</v>
      </c>
      <c r="X796">
        <v>0</v>
      </c>
      <c r="Y796" t="s">
        <v>753</v>
      </c>
      <c r="Z796">
        <v>0</v>
      </c>
      <c r="AA796" t="s">
        <v>753</v>
      </c>
      <c r="AB796">
        <v>0</v>
      </c>
      <c r="AC796">
        <v>2.5308999999999999</v>
      </c>
      <c r="AD796">
        <v>31.786200000000001</v>
      </c>
      <c r="AE796">
        <v>0.1</v>
      </c>
      <c r="AF796">
        <v>3150</v>
      </c>
      <c r="AG796">
        <v>37</v>
      </c>
      <c r="AH796">
        <v>37</v>
      </c>
      <c r="AI796">
        <v>0</v>
      </c>
      <c r="AJ796" t="s">
        <v>2005</v>
      </c>
      <c r="AK796">
        <v>1900054</v>
      </c>
      <c r="AL796">
        <v>19000459</v>
      </c>
      <c r="AM796">
        <v>19000112</v>
      </c>
      <c r="AN796">
        <v>513281</v>
      </c>
      <c r="AO796">
        <v>6253569</v>
      </c>
      <c r="AP796">
        <v>513255</v>
      </c>
      <c r="AQ796">
        <v>6253521</v>
      </c>
      <c r="AR796" t="s">
        <v>758</v>
      </c>
      <c r="AS796" t="s">
        <v>753</v>
      </c>
      <c r="AT796">
        <v>0.63149999999999995</v>
      </c>
      <c r="AU796" t="s">
        <v>755</v>
      </c>
      <c r="AV796">
        <v>5.5800000000000002E-2</v>
      </c>
      <c r="AW796" t="s">
        <v>755</v>
      </c>
      <c r="AX796">
        <v>98.990499999999997</v>
      </c>
      <c r="AY796" t="s">
        <v>753</v>
      </c>
      <c r="AZ796">
        <v>0</v>
      </c>
      <c r="BA796" t="s">
        <v>753</v>
      </c>
      <c r="BB796" t="s">
        <v>753</v>
      </c>
      <c r="BC796" t="s">
        <v>753</v>
      </c>
      <c r="BD796" t="s">
        <v>753</v>
      </c>
    </row>
    <row r="797" spans="1:56" x14ac:dyDescent="0.25">
      <c r="A797" t="s">
        <v>1784</v>
      </c>
      <c r="B797">
        <v>1204</v>
      </c>
      <c r="C797">
        <v>1</v>
      </c>
      <c r="D797" t="s">
        <v>998</v>
      </c>
      <c r="E797">
        <v>791</v>
      </c>
      <c r="F797">
        <v>1</v>
      </c>
      <c r="G797">
        <v>9</v>
      </c>
      <c r="H797">
        <v>1.1499999999999999</v>
      </c>
      <c r="I797">
        <v>2.1</v>
      </c>
      <c r="J797" t="s">
        <v>753</v>
      </c>
      <c r="K797" t="s">
        <v>753</v>
      </c>
      <c r="L797" t="s">
        <v>753</v>
      </c>
      <c r="M797" t="s">
        <v>754</v>
      </c>
      <c r="N797" t="s">
        <v>755</v>
      </c>
      <c r="O797" t="s">
        <v>2352</v>
      </c>
      <c r="P797" t="s">
        <v>753</v>
      </c>
      <c r="Q797" t="s">
        <v>753</v>
      </c>
      <c r="R797" t="s">
        <v>753</v>
      </c>
      <c r="S797" t="s">
        <v>753</v>
      </c>
      <c r="T797" t="s">
        <v>753</v>
      </c>
      <c r="U797">
        <v>0</v>
      </c>
      <c r="V797" t="s">
        <v>753</v>
      </c>
      <c r="W797" t="s">
        <v>755</v>
      </c>
      <c r="X797">
        <v>0</v>
      </c>
      <c r="Y797" t="s">
        <v>753</v>
      </c>
      <c r="Z797">
        <v>0</v>
      </c>
      <c r="AA797" t="s">
        <v>753</v>
      </c>
      <c r="AB797">
        <v>0</v>
      </c>
      <c r="AC797">
        <v>1.8589</v>
      </c>
      <c r="AD797">
        <v>22.625</v>
      </c>
      <c r="AE797">
        <v>0.115</v>
      </c>
      <c r="AF797">
        <v>3150</v>
      </c>
      <c r="AG797">
        <v>40</v>
      </c>
      <c r="AH797">
        <v>40</v>
      </c>
      <c r="AI797">
        <v>0</v>
      </c>
      <c r="AJ797" t="s">
        <v>1785</v>
      </c>
      <c r="AK797">
        <v>2000088</v>
      </c>
      <c r="AL797">
        <v>20000208</v>
      </c>
      <c r="AM797">
        <v>20000207</v>
      </c>
      <c r="AN797">
        <v>504879</v>
      </c>
      <c r="AO797">
        <v>6247235</v>
      </c>
      <c r="AP797">
        <v>504879</v>
      </c>
      <c r="AQ797">
        <v>6247235</v>
      </c>
      <c r="AR797" t="s">
        <v>1744</v>
      </c>
      <c r="AS797">
        <v>0</v>
      </c>
      <c r="AT797">
        <v>0.41599999999999998</v>
      </c>
      <c r="AU797" t="s">
        <v>755</v>
      </c>
      <c r="AV797">
        <v>3.4500000000000003E-2</v>
      </c>
      <c r="AW797" t="s">
        <v>755</v>
      </c>
      <c r="AX797">
        <v>70.825999999999993</v>
      </c>
      <c r="AY797" t="s">
        <v>753</v>
      </c>
      <c r="AZ797">
        <v>0</v>
      </c>
      <c r="BA797" t="s">
        <v>753</v>
      </c>
      <c r="BB797" t="s">
        <v>753</v>
      </c>
      <c r="BC797" t="s">
        <v>753</v>
      </c>
      <c r="BD797" t="s">
        <v>753</v>
      </c>
    </row>
    <row r="798" spans="1:56" x14ac:dyDescent="0.25">
      <c r="A798" t="s">
        <v>1776</v>
      </c>
      <c r="B798">
        <v>1118</v>
      </c>
      <c r="C798">
        <v>1</v>
      </c>
      <c r="D798" t="s">
        <v>752</v>
      </c>
      <c r="E798">
        <v>825</v>
      </c>
      <c r="F798">
        <v>2.2999999999999998</v>
      </c>
      <c r="G798">
        <v>5</v>
      </c>
      <c r="H798">
        <v>0.5</v>
      </c>
      <c r="I798">
        <v>1.05</v>
      </c>
      <c r="J798" t="s">
        <v>753</v>
      </c>
      <c r="K798" t="s">
        <v>1477</v>
      </c>
      <c r="L798" t="s">
        <v>1477</v>
      </c>
      <c r="M798">
        <v>0</v>
      </c>
      <c r="N798">
        <v>0</v>
      </c>
      <c r="O798" t="s">
        <v>2352</v>
      </c>
      <c r="P798" t="s">
        <v>753</v>
      </c>
      <c r="Q798">
        <v>0</v>
      </c>
      <c r="R798" t="s">
        <v>753</v>
      </c>
      <c r="S798">
        <v>0</v>
      </c>
      <c r="T798" t="s">
        <v>753</v>
      </c>
      <c r="U798">
        <v>0</v>
      </c>
      <c r="V798" t="s">
        <v>753</v>
      </c>
      <c r="W798">
        <v>0</v>
      </c>
      <c r="X798">
        <v>0</v>
      </c>
      <c r="Y798" t="s">
        <v>753</v>
      </c>
      <c r="Z798">
        <v>0</v>
      </c>
      <c r="AA798" t="s">
        <v>753</v>
      </c>
      <c r="AB798">
        <v>0</v>
      </c>
      <c r="AC798">
        <v>0.13</v>
      </c>
      <c r="AD798">
        <v>484</v>
      </c>
      <c r="AE798" t="s">
        <v>1477</v>
      </c>
      <c r="AF798">
        <v>3130</v>
      </c>
      <c r="AG798">
        <v>0</v>
      </c>
      <c r="AH798">
        <v>0</v>
      </c>
      <c r="AI798">
        <v>0</v>
      </c>
      <c r="AJ798" t="s">
        <v>1777</v>
      </c>
      <c r="AK798">
        <v>200218</v>
      </c>
      <c r="AL798">
        <v>2000900</v>
      </c>
      <c r="AM798">
        <v>2000899</v>
      </c>
      <c r="AN798">
        <v>619528</v>
      </c>
      <c r="AO798">
        <v>6349932</v>
      </c>
      <c r="AP798">
        <v>99</v>
      </c>
      <c r="AQ798">
        <v>99</v>
      </c>
      <c r="AR798" t="s">
        <v>1744</v>
      </c>
      <c r="AS798">
        <v>0</v>
      </c>
      <c r="AT798" t="s">
        <v>1477</v>
      </c>
      <c r="AU798">
        <v>0</v>
      </c>
      <c r="AV798" t="s">
        <v>1477</v>
      </c>
      <c r="AW798">
        <v>0</v>
      </c>
      <c r="AX798" t="s">
        <v>1477</v>
      </c>
      <c r="AY798">
        <v>0</v>
      </c>
      <c r="AZ798">
        <v>0</v>
      </c>
      <c r="BA798" t="s">
        <v>753</v>
      </c>
      <c r="BB798" t="s">
        <v>753</v>
      </c>
      <c r="BC798" t="s">
        <v>753</v>
      </c>
      <c r="BD798" t="s">
        <v>753</v>
      </c>
    </row>
    <row r="799" spans="1:56" x14ac:dyDescent="0.25">
      <c r="A799" t="s">
        <v>1164</v>
      </c>
      <c r="B799">
        <v>386</v>
      </c>
      <c r="C799">
        <v>1</v>
      </c>
      <c r="D799" t="s">
        <v>998</v>
      </c>
      <c r="E799">
        <v>791</v>
      </c>
      <c r="F799">
        <v>8</v>
      </c>
      <c r="G799">
        <v>5</v>
      </c>
      <c r="H799">
        <v>1.81</v>
      </c>
      <c r="I799">
        <v>6</v>
      </c>
      <c r="J799" t="s">
        <v>753</v>
      </c>
      <c r="K799" t="s">
        <v>787</v>
      </c>
      <c r="L799" t="s">
        <v>787</v>
      </c>
      <c r="M799" t="s">
        <v>738</v>
      </c>
      <c r="N799" t="s">
        <v>787</v>
      </c>
      <c r="O799" t="s">
        <v>2352</v>
      </c>
      <c r="P799" t="s">
        <v>753</v>
      </c>
      <c r="Q799" t="s">
        <v>760</v>
      </c>
      <c r="R799" t="s">
        <v>753</v>
      </c>
      <c r="S799" t="s">
        <v>760</v>
      </c>
      <c r="T799" t="s">
        <v>753</v>
      </c>
      <c r="U799">
        <v>0</v>
      </c>
      <c r="V799" t="s">
        <v>753</v>
      </c>
      <c r="W799" t="s">
        <v>787</v>
      </c>
      <c r="X799">
        <v>0</v>
      </c>
      <c r="Y799" t="s">
        <v>753</v>
      </c>
      <c r="Z799">
        <v>0</v>
      </c>
      <c r="AA799" t="s">
        <v>753</v>
      </c>
      <c r="AB799">
        <v>0</v>
      </c>
      <c r="AC799">
        <v>5.0599999999999999E-2</v>
      </c>
      <c r="AD799">
        <v>113.1743</v>
      </c>
      <c r="AE799">
        <v>0.1</v>
      </c>
      <c r="AF799">
        <v>3160</v>
      </c>
      <c r="AG799">
        <v>0</v>
      </c>
      <c r="AH799">
        <v>0</v>
      </c>
      <c r="AI799">
        <v>0</v>
      </c>
      <c r="AJ799" t="s">
        <v>1165</v>
      </c>
      <c r="AK799">
        <v>1900072</v>
      </c>
      <c r="AL799">
        <v>19000132</v>
      </c>
      <c r="AM799">
        <v>19000131</v>
      </c>
      <c r="AN799">
        <v>514851</v>
      </c>
      <c r="AO799">
        <v>6253810</v>
      </c>
      <c r="AP799">
        <v>514851</v>
      </c>
      <c r="AQ799">
        <v>6253810</v>
      </c>
      <c r="AR799" t="s">
        <v>758</v>
      </c>
      <c r="AS799" t="s">
        <v>753</v>
      </c>
      <c r="AT799">
        <v>0.9748</v>
      </c>
      <c r="AU799" t="s">
        <v>763</v>
      </c>
      <c r="AV799">
        <v>5.3999999999999999E-2</v>
      </c>
      <c r="AW799" t="s">
        <v>763</v>
      </c>
      <c r="AX799">
        <v>84.950199999999995</v>
      </c>
      <c r="AY799" t="s">
        <v>753</v>
      </c>
      <c r="AZ799">
        <v>0</v>
      </c>
      <c r="BA799" t="s">
        <v>753</v>
      </c>
      <c r="BB799" t="s">
        <v>753</v>
      </c>
      <c r="BC799" t="s">
        <v>753</v>
      </c>
      <c r="BD799" t="s">
        <v>753</v>
      </c>
    </row>
    <row r="800" spans="1:56" x14ac:dyDescent="0.25">
      <c r="A800" t="s">
        <v>2008</v>
      </c>
      <c r="B800">
        <v>6471</v>
      </c>
      <c r="C800">
        <v>1</v>
      </c>
      <c r="D800" t="s">
        <v>998</v>
      </c>
      <c r="E800">
        <v>779</v>
      </c>
      <c r="F800">
        <v>2.6</v>
      </c>
      <c r="G800">
        <v>5</v>
      </c>
      <c r="H800">
        <v>0.63</v>
      </c>
      <c r="I800">
        <v>1.25</v>
      </c>
      <c r="J800" t="s">
        <v>753</v>
      </c>
      <c r="K800" t="s">
        <v>787</v>
      </c>
      <c r="L800" t="s">
        <v>787</v>
      </c>
      <c r="M800" t="s">
        <v>738</v>
      </c>
      <c r="N800" t="s">
        <v>787</v>
      </c>
      <c r="O800" t="s">
        <v>2352</v>
      </c>
      <c r="P800" t="s">
        <v>753</v>
      </c>
      <c r="Q800" t="s">
        <v>762</v>
      </c>
      <c r="R800" t="s">
        <v>753</v>
      </c>
      <c r="S800" t="s">
        <v>762</v>
      </c>
      <c r="T800" t="s">
        <v>753</v>
      </c>
      <c r="U800">
        <v>0</v>
      </c>
      <c r="V800" t="s">
        <v>753</v>
      </c>
      <c r="W800" t="s">
        <v>787</v>
      </c>
      <c r="X800">
        <v>0</v>
      </c>
      <c r="Y800" t="s">
        <v>753</v>
      </c>
      <c r="Z800">
        <v>0</v>
      </c>
      <c r="AA800" t="s">
        <v>753</v>
      </c>
      <c r="AB800">
        <v>0</v>
      </c>
      <c r="AC800">
        <v>4.1799999999999997E-2</v>
      </c>
      <c r="AD800">
        <v>102.5</v>
      </c>
      <c r="AE800">
        <v>0.1</v>
      </c>
      <c r="AF800">
        <v>3150</v>
      </c>
      <c r="AG800">
        <v>40</v>
      </c>
      <c r="AH800">
        <v>40</v>
      </c>
      <c r="AI800">
        <v>0</v>
      </c>
      <c r="AJ800" t="s">
        <v>2009</v>
      </c>
      <c r="AK800">
        <v>2000100</v>
      </c>
      <c r="AL800">
        <v>20000842</v>
      </c>
      <c r="AM800">
        <v>20000232</v>
      </c>
      <c r="AN800">
        <v>498229</v>
      </c>
      <c r="AO800">
        <v>6263483</v>
      </c>
      <c r="AP800">
        <v>498280</v>
      </c>
      <c r="AQ800">
        <v>6263490</v>
      </c>
      <c r="AR800" t="s">
        <v>758</v>
      </c>
      <c r="AS800" t="s">
        <v>753</v>
      </c>
      <c r="AT800">
        <v>1.3319000000000001</v>
      </c>
      <c r="AU800" t="s">
        <v>763</v>
      </c>
      <c r="AV800">
        <v>0.18729999999999999</v>
      </c>
      <c r="AW800" t="s">
        <v>763</v>
      </c>
      <c r="AX800">
        <v>87.940799999999996</v>
      </c>
      <c r="AY800" t="s">
        <v>753</v>
      </c>
      <c r="AZ800">
        <v>0</v>
      </c>
      <c r="BA800" t="s">
        <v>753</v>
      </c>
      <c r="BB800" t="s">
        <v>753</v>
      </c>
      <c r="BC800" t="s">
        <v>753</v>
      </c>
      <c r="BD800" t="s">
        <v>753</v>
      </c>
    </row>
    <row r="801" spans="1:56" x14ac:dyDescent="0.25">
      <c r="A801" t="s">
        <v>1772</v>
      </c>
      <c r="B801">
        <v>1116</v>
      </c>
      <c r="C801">
        <v>1</v>
      </c>
      <c r="D801" t="s">
        <v>752</v>
      </c>
      <c r="E801">
        <v>851</v>
      </c>
      <c r="F801">
        <v>6.5</v>
      </c>
      <c r="G801">
        <v>17</v>
      </c>
      <c r="H801" t="s">
        <v>1477</v>
      </c>
      <c r="I801" t="s">
        <v>1477</v>
      </c>
      <c r="J801" t="s">
        <v>753</v>
      </c>
      <c r="K801" t="s">
        <v>1477</v>
      </c>
      <c r="L801" t="s">
        <v>1477</v>
      </c>
      <c r="M801">
        <v>0</v>
      </c>
      <c r="N801">
        <v>0</v>
      </c>
      <c r="O801" t="s">
        <v>2352</v>
      </c>
      <c r="P801" t="s">
        <v>753</v>
      </c>
      <c r="Q801">
        <v>0</v>
      </c>
      <c r="R801" t="s">
        <v>753</v>
      </c>
      <c r="S801">
        <v>0</v>
      </c>
      <c r="T801" t="s">
        <v>753</v>
      </c>
      <c r="U801">
        <v>0</v>
      </c>
      <c r="V801" t="s">
        <v>753</v>
      </c>
      <c r="W801">
        <v>0</v>
      </c>
      <c r="X801">
        <v>0</v>
      </c>
      <c r="Y801" t="s">
        <v>753</v>
      </c>
      <c r="Z801">
        <v>0</v>
      </c>
      <c r="AA801" t="s">
        <v>753</v>
      </c>
      <c r="AB801">
        <v>0</v>
      </c>
      <c r="AC801" t="s">
        <v>1477</v>
      </c>
      <c r="AD801" t="s">
        <v>1477</v>
      </c>
      <c r="AE801" t="s">
        <v>1477</v>
      </c>
      <c r="AF801">
        <v>0</v>
      </c>
      <c r="AG801">
        <v>17</v>
      </c>
      <c r="AH801">
        <v>18</v>
      </c>
      <c r="AI801">
        <v>7</v>
      </c>
      <c r="AJ801" t="s">
        <v>1773</v>
      </c>
      <c r="AK801" t="s">
        <v>1138</v>
      </c>
      <c r="AL801">
        <v>15001072</v>
      </c>
      <c r="AM801">
        <v>15001071</v>
      </c>
      <c r="AN801">
        <v>99</v>
      </c>
      <c r="AO801">
        <v>99</v>
      </c>
      <c r="AP801">
        <v>99</v>
      </c>
      <c r="AQ801">
        <v>99</v>
      </c>
      <c r="AR801" t="s">
        <v>1744</v>
      </c>
      <c r="AS801">
        <v>0</v>
      </c>
      <c r="AT801" t="s">
        <v>1477</v>
      </c>
      <c r="AU801">
        <v>0</v>
      </c>
      <c r="AV801" t="s">
        <v>1477</v>
      </c>
      <c r="AW801">
        <v>0</v>
      </c>
      <c r="AX801" t="s">
        <v>1477</v>
      </c>
      <c r="AY801">
        <v>0</v>
      </c>
      <c r="AZ801">
        <v>0</v>
      </c>
      <c r="BA801" t="s">
        <v>753</v>
      </c>
      <c r="BB801" t="s">
        <v>753</v>
      </c>
      <c r="BC801" t="s">
        <v>753</v>
      </c>
      <c r="BD801" t="s">
        <v>753</v>
      </c>
    </row>
    <row r="802" spans="1:56" x14ac:dyDescent="0.25">
      <c r="A802" t="s">
        <v>1166</v>
      </c>
      <c r="B802">
        <v>387</v>
      </c>
      <c r="C802">
        <v>1</v>
      </c>
      <c r="D802" t="s">
        <v>998</v>
      </c>
      <c r="E802">
        <v>787</v>
      </c>
      <c r="F802">
        <v>9.1</v>
      </c>
      <c r="G802">
        <v>13</v>
      </c>
      <c r="H802">
        <v>0.36</v>
      </c>
      <c r="I802">
        <v>0.75</v>
      </c>
      <c r="J802" t="s">
        <v>753</v>
      </c>
      <c r="K802" t="s">
        <v>755</v>
      </c>
      <c r="L802" t="s">
        <v>755</v>
      </c>
      <c r="M802" t="s">
        <v>754</v>
      </c>
      <c r="N802" t="s">
        <v>755</v>
      </c>
      <c r="O802" t="s">
        <v>2352</v>
      </c>
      <c r="P802" t="s">
        <v>753</v>
      </c>
      <c r="Q802" t="s">
        <v>755</v>
      </c>
      <c r="R802" t="s">
        <v>753</v>
      </c>
      <c r="S802" t="s">
        <v>755</v>
      </c>
      <c r="T802" t="s">
        <v>753</v>
      </c>
      <c r="U802">
        <v>0</v>
      </c>
      <c r="V802" t="s">
        <v>753</v>
      </c>
      <c r="W802" t="s">
        <v>755</v>
      </c>
      <c r="X802">
        <v>0</v>
      </c>
      <c r="Y802" t="s">
        <v>753</v>
      </c>
      <c r="Z802">
        <v>0</v>
      </c>
      <c r="AA802" t="s">
        <v>753</v>
      </c>
      <c r="AB802">
        <v>0</v>
      </c>
      <c r="AC802">
        <v>2.0091999999999999</v>
      </c>
      <c r="AD802">
        <v>63.161499999999997</v>
      </c>
      <c r="AE802">
        <v>0.27500000000000002</v>
      </c>
      <c r="AF802">
        <v>3150</v>
      </c>
      <c r="AG802">
        <v>16</v>
      </c>
      <c r="AH802">
        <v>16</v>
      </c>
      <c r="AI802">
        <v>20</v>
      </c>
      <c r="AJ802" t="s">
        <v>1167</v>
      </c>
      <c r="AK802">
        <v>900303</v>
      </c>
      <c r="AL802">
        <v>9001090</v>
      </c>
      <c r="AM802">
        <v>9001089</v>
      </c>
      <c r="AN802">
        <v>499595</v>
      </c>
      <c r="AO802">
        <v>6323342</v>
      </c>
      <c r="AP802">
        <v>499595</v>
      </c>
      <c r="AQ802">
        <v>6323342</v>
      </c>
      <c r="AR802" t="s">
        <v>758</v>
      </c>
      <c r="AS802">
        <v>0</v>
      </c>
      <c r="AT802">
        <v>1.6453</v>
      </c>
      <c r="AU802" t="s">
        <v>753</v>
      </c>
      <c r="AV802">
        <v>8.6699999999999999E-2</v>
      </c>
      <c r="AW802" t="s">
        <v>755</v>
      </c>
      <c r="AX802">
        <v>96.325000000000003</v>
      </c>
      <c r="AY802" t="s">
        <v>753</v>
      </c>
      <c r="AZ802">
        <v>0</v>
      </c>
      <c r="BA802" t="s">
        <v>753</v>
      </c>
      <c r="BB802" t="s">
        <v>753</v>
      </c>
      <c r="BC802" t="s">
        <v>753</v>
      </c>
      <c r="BD802" t="s">
        <v>753</v>
      </c>
    </row>
    <row r="803" spans="1:56" x14ac:dyDescent="0.25">
      <c r="A803" t="s">
        <v>78</v>
      </c>
      <c r="B803">
        <v>202</v>
      </c>
      <c r="C803">
        <v>1</v>
      </c>
      <c r="D803" t="s">
        <v>765</v>
      </c>
      <c r="E803">
        <v>420</v>
      </c>
      <c r="F803">
        <v>20.3</v>
      </c>
      <c r="G803">
        <v>10</v>
      </c>
      <c r="H803">
        <v>3.61</v>
      </c>
      <c r="I803">
        <v>6.6</v>
      </c>
      <c r="J803" t="s">
        <v>753</v>
      </c>
      <c r="K803" t="s">
        <v>787</v>
      </c>
      <c r="L803" t="s">
        <v>787</v>
      </c>
      <c r="M803" t="s">
        <v>738</v>
      </c>
      <c r="N803" t="s">
        <v>787</v>
      </c>
      <c r="O803" t="s">
        <v>762</v>
      </c>
      <c r="P803" t="s">
        <v>753</v>
      </c>
      <c r="Q803" t="s">
        <v>762</v>
      </c>
      <c r="R803" t="s">
        <v>753</v>
      </c>
      <c r="S803" t="s">
        <v>762</v>
      </c>
      <c r="T803" t="s">
        <v>753</v>
      </c>
      <c r="U803" t="s">
        <v>787</v>
      </c>
      <c r="V803" t="s">
        <v>753</v>
      </c>
      <c r="W803" t="s">
        <v>787</v>
      </c>
      <c r="X803" t="s">
        <v>760</v>
      </c>
      <c r="Y803" t="s">
        <v>753</v>
      </c>
      <c r="Z803" t="s">
        <v>787</v>
      </c>
      <c r="AA803" t="s">
        <v>753</v>
      </c>
      <c r="AB803" t="s">
        <v>764</v>
      </c>
      <c r="AC803">
        <v>2.742</v>
      </c>
      <c r="AD803">
        <v>21.527299999999997</v>
      </c>
      <c r="AE803" t="s">
        <v>1477</v>
      </c>
      <c r="AF803">
        <v>3150</v>
      </c>
      <c r="AG803">
        <v>0</v>
      </c>
      <c r="AH803">
        <v>0</v>
      </c>
      <c r="AI803">
        <v>0</v>
      </c>
      <c r="AJ803" t="s">
        <v>960</v>
      </c>
      <c r="AK803">
        <v>4600005</v>
      </c>
      <c r="AL803">
        <v>46000037</v>
      </c>
      <c r="AM803">
        <v>46000009</v>
      </c>
      <c r="AN803">
        <v>576888</v>
      </c>
      <c r="AO803">
        <v>6118630</v>
      </c>
      <c r="AP803">
        <v>576908</v>
      </c>
      <c r="AQ803">
        <v>6118526</v>
      </c>
      <c r="AR803" t="s">
        <v>758</v>
      </c>
      <c r="AS803" t="s">
        <v>762</v>
      </c>
      <c r="AT803">
        <v>1.6528333333333334</v>
      </c>
      <c r="AU803" t="s">
        <v>763</v>
      </c>
      <c r="AV803">
        <v>9.7266666666666668E-2</v>
      </c>
      <c r="AW803" t="s">
        <v>763</v>
      </c>
      <c r="AX803">
        <v>113.25013333333334</v>
      </c>
      <c r="AY803" t="s">
        <v>753</v>
      </c>
      <c r="AZ803" t="s">
        <v>764</v>
      </c>
      <c r="BA803" t="s">
        <v>753</v>
      </c>
      <c r="BB803" t="s">
        <v>753</v>
      </c>
      <c r="BC803" t="s">
        <v>753</v>
      </c>
      <c r="BD803" t="s">
        <v>753</v>
      </c>
    </row>
    <row r="804" spans="1:56" x14ac:dyDescent="0.25">
      <c r="A804" t="s">
        <v>292</v>
      </c>
      <c r="B804">
        <v>632</v>
      </c>
      <c r="C804">
        <v>1</v>
      </c>
      <c r="D804" t="s">
        <v>941</v>
      </c>
      <c r="E804">
        <v>657</v>
      </c>
      <c r="F804">
        <v>71.400000000000006</v>
      </c>
      <c r="G804">
        <v>9</v>
      </c>
      <c r="H804">
        <v>2.79</v>
      </c>
      <c r="I804">
        <v>6.5</v>
      </c>
      <c r="J804" t="s">
        <v>753</v>
      </c>
      <c r="K804" t="s">
        <v>753</v>
      </c>
      <c r="L804" t="s">
        <v>762</v>
      </c>
      <c r="M804" t="s">
        <v>754</v>
      </c>
      <c r="N804" t="s">
        <v>755</v>
      </c>
      <c r="O804" t="s">
        <v>753</v>
      </c>
      <c r="P804" t="s">
        <v>753</v>
      </c>
      <c r="Q804" t="s">
        <v>755</v>
      </c>
      <c r="R804" t="s">
        <v>753</v>
      </c>
      <c r="S804" t="s">
        <v>755</v>
      </c>
      <c r="T804" t="s">
        <v>753</v>
      </c>
      <c r="U804" t="s">
        <v>753</v>
      </c>
      <c r="V804" t="s">
        <v>753</v>
      </c>
      <c r="W804" t="s">
        <v>753</v>
      </c>
      <c r="X804" t="s">
        <v>755</v>
      </c>
      <c r="Y804" t="s">
        <v>753</v>
      </c>
      <c r="Z804" t="s">
        <v>755</v>
      </c>
      <c r="AA804" t="s">
        <v>753</v>
      </c>
      <c r="AB804" t="s">
        <v>764</v>
      </c>
      <c r="AC804">
        <v>0.71847500000000009</v>
      </c>
      <c r="AD804">
        <v>8.3612749999999991</v>
      </c>
      <c r="AE804">
        <v>0.1</v>
      </c>
      <c r="AF804">
        <v>3110</v>
      </c>
      <c r="AG804">
        <v>0</v>
      </c>
      <c r="AH804">
        <v>0</v>
      </c>
      <c r="AI804">
        <v>0</v>
      </c>
      <c r="AJ804" t="s">
        <v>1436</v>
      </c>
      <c r="AK804">
        <v>2500044</v>
      </c>
      <c r="AL804">
        <v>25000103</v>
      </c>
      <c r="AM804">
        <v>25000059</v>
      </c>
      <c r="AN804">
        <v>504515</v>
      </c>
      <c r="AO804">
        <v>6211704</v>
      </c>
      <c r="AP804">
        <v>504519</v>
      </c>
      <c r="AQ804">
        <v>6211793</v>
      </c>
      <c r="AR804" t="s">
        <v>758</v>
      </c>
      <c r="AS804" t="s">
        <v>755</v>
      </c>
      <c r="AT804">
        <v>0.33479999999999999</v>
      </c>
      <c r="AU804" t="s">
        <v>755</v>
      </c>
      <c r="AV804">
        <v>1.6125E-2</v>
      </c>
      <c r="AW804" t="s">
        <v>755</v>
      </c>
      <c r="AX804">
        <v>101.62495</v>
      </c>
      <c r="AY804" t="s">
        <v>753</v>
      </c>
      <c r="AZ804" t="s">
        <v>764</v>
      </c>
      <c r="BA804" t="s">
        <v>753</v>
      </c>
      <c r="BB804" t="s">
        <v>753</v>
      </c>
      <c r="BC804" t="s">
        <v>753</v>
      </c>
      <c r="BD804" t="s">
        <v>753</v>
      </c>
    </row>
    <row r="805" spans="1:56" x14ac:dyDescent="0.25">
      <c r="A805" t="s">
        <v>232</v>
      </c>
      <c r="B805">
        <v>526</v>
      </c>
      <c r="C805">
        <v>1</v>
      </c>
      <c r="D805" t="s">
        <v>975</v>
      </c>
      <c r="E805">
        <v>710</v>
      </c>
      <c r="F805">
        <v>37.700000000000003</v>
      </c>
      <c r="G805">
        <v>9</v>
      </c>
      <c r="H805">
        <v>1.08</v>
      </c>
      <c r="I805">
        <v>2.0499999999999998</v>
      </c>
      <c r="J805" t="s">
        <v>753</v>
      </c>
      <c r="K805" t="s">
        <v>787</v>
      </c>
      <c r="L805" t="s">
        <v>787</v>
      </c>
      <c r="M805" t="s">
        <v>738</v>
      </c>
      <c r="N805" t="s">
        <v>760</v>
      </c>
      <c r="O805" t="s">
        <v>2352</v>
      </c>
      <c r="P805" t="s">
        <v>753</v>
      </c>
      <c r="Q805" t="s">
        <v>787</v>
      </c>
      <c r="R805" t="s">
        <v>753</v>
      </c>
      <c r="S805" t="s">
        <v>787</v>
      </c>
      <c r="T805" t="s">
        <v>753</v>
      </c>
      <c r="U805">
        <v>0</v>
      </c>
      <c r="V805" t="s">
        <v>753</v>
      </c>
      <c r="W805" t="s">
        <v>760</v>
      </c>
      <c r="X805">
        <v>0</v>
      </c>
      <c r="Y805" t="s">
        <v>753</v>
      </c>
      <c r="Z805">
        <v>0</v>
      </c>
      <c r="AA805" t="s">
        <v>753</v>
      </c>
      <c r="AB805">
        <v>0</v>
      </c>
      <c r="AC805">
        <v>2.3384999999999998</v>
      </c>
      <c r="AD805">
        <v>18.305</v>
      </c>
      <c r="AE805" t="s">
        <v>1477</v>
      </c>
      <c r="AF805">
        <v>3100</v>
      </c>
      <c r="AG805">
        <v>0</v>
      </c>
      <c r="AH805">
        <v>0</v>
      </c>
      <c r="AI805">
        <v>0</v>
      </c>
      <c r="AJ805" t="s">
        <v>1330</v>
      </c>
      <c r="AK805">
        <v>2100006</v>
      </c>
      <c r="AL805">
        <v>21000866</v>
      </c>
      <c r="AM805">
        <v>21000320</v>
      </c>
      <c r="AN805">
        <v>550066</v>
      </c>
      <c r="AO805">
        <v>6234790</v>
      </c>
      <c r="AP805">
        <v>550119</v>
      </c>
      <c r="AQ805">
        <v>6234793</v>
      </c>
      <c r="AR805" t="s">
        <v>758</v>
      </c>
      <c r="AS805" t="s">
        <v>753</v>
      </c>
      <c r="AT805">
        <v>0.70639999999999992</v>
      </c>
      <c r="AU805" t="s">
        <v>755</v>
      </c>
      <c r="AV805">
        <v>0.2409</v>
      </c>
      <c r="AW805" t="s">
        <v>763</v>
      </c>
      <c r="AX805">
        <v>130.2567</v>
      </c>
      <c r="AY805" t="s">
        <v>753</v>
      </c>
      <c r="AZ805" t="s">
        <v>764</v>
      </c>
      <c r="BA805" t="s">
        <v>753</v>
      </c>
      <c r="BB805" t="s">
        <v>753</v>
      </c>
      <c r="BC805" t="s">
        <v>753</v>
      </c>
      <c r="BD805" t="s">
        <v>753</v>
      </c>
    </row>
    <row r="806" spans="1:56" x14ac:dyDescent="0.25">
      <c r="A806" t="s">
        <v>1437</v>
      </c>
      <c r="B806">
        <v>633</v>
      </c>
      <c r="C806">
        <v>1</v>
      </c>
      <c r="D806" t="s">
        <v>941</v>
      </c>
      <c r="E806">
        <v>657</v>
      </c>
      <c r="F806">
        <v>5.9</v>
      </c>
      <c r="G806">
        <v>2</v>
      </c>
      <c r="H806">
        <v>3.61</v>
      </c>
      <c r="I806">
        <v>9.8000000000000007</v>
      </c>
      <c r="J806" t="s">
        <v>753</v>
      </c>
      <c r="K806" t="s">
        <v>755</v>
      </c>
      <c r="L806" t="s">
        <v>755</v>
      </c>
      <c r="M806" t="s">
        <v>754</v>
      </c>
      <c r="N806" t="s">
        <v>755</v>
      </c>
      <c r="O806" t="s">
        <v>2352</v>
      </c>
      <c r="P806" t="s">
        <v>753</v>
      </c>
      <c r="Q806">
        <v>0</v>
      </c>
      <c r="R806" t="s">
        <v>753</v>
      </c>
      <c r="S806">
        <v>0</v>
      </c>
      <c r="T806" t="s">
        <v>753</v>
      </c>
      <c r="U806">
        <v>0</v>
      </c>
      <c r="V806" t="s">
        <v>753</v>
      </c>
      <c r="W806" t="s">
        <v>755</v>
      </c>
      <c r="X806">
        <v>0</v>
      </c>
      <c r="Y806" t="s">
        <v>753</v>
      </c>
      <c r="Z806">
        <v>0</v>
      </c>
      <c r="AA806" t="s">
        <v>753</v>
      </c>
      <c r="AB806">
        <v>0</v>
      </c>
      <c r="AC806">
        <v>2.0299999999999999E-2</v>
      </c>
      <c r="AD806">
        <v>2.0975000000000001</v>
      </c>
      <c r="AE806">
        <v>0.1</v>
      </c>
      <c r="AF806">
        <v>0</v>
      </c>
      <c r="AG806">
        <v>0</v>
      </c>
      <c r="AH806">
        <v>0</v>
      </c>
      <c r="AI806">
        <v>0</v>
      </c>
      <c r="AJ806" t="s">
        <v>1438</v>
      </c>
      <c r="AK806">
        <v>2500528</v>
      </c>
      <c r="AL806">
        <v>25003205</v>
      </c>
      <c r="AM806">
        <v>25003204</v>
      </c>
      <c r="AN806">
        <v>505746</v>
      </c>
      <c r="AO806">
        <v>6211330</v>
      </c>
      <c r="AP806">
        <v>505746</v>
      </c>
      <c r="AQ806">
        <v>6211330</v>
      </c>
      <c r="AR806" t="s">
        <v>758</v>
      </c>
      <c r="AS806" t="s">
        <v>755</v>
      </c>
      <c r="AT806">
        <v>2.5491000000000001</v>
      </c>
      <c r="AU806" t="s">
        <v>763</v>
      </c>
      <c r="AV806">
        <v>5.8999999999999999E-3</v>
      </c>
      <c r="AW806" t="s">
        <v>755</v>
      </c>
      <c r="AX806">
        <v>98.619</v>
      </c>
      <c r="AY806" t="s">
        <v>753</v>
      </c>
      <c r="AZ806">
        <v>0</v>
      </c>
      <c r="BA806" t="s">
        <v>753</v>
      </c>
      <c r="BB806" t="s">
        <v>753</v>
      </c>
      <c r="BC806" t="s">
        <v>753</v>
      </c>
      <c r="BD806" t="s">
        <v>753</v>
      </c>
    </row>
    <row r="807" spans="1:56" x14ac:dyDescent="0.25">
      <c r="A807" t="s">
        <v>1878</v>
      </c>
      <c r="B807">
        <v>1814</v>
      </c>
      <c r="C807">
        <v>1</v>
      </c>
      <c r="D807" t="s">
        <v>941</v>
      </c>
      <c r="E807">
        <v>657</v>
      </c>
      <c r="F807">
        <v>1.2</v>
      </c>
      <c r="G807">
        <v>17</v>
      </c>
      <c r="H807" t="s">
        <v>1477</v>
      </c>
      <c r="I807" t="s">
        <v>1477</v>
      </c>
      <c r="J807" t="s">
        <v>753</v>
      </c>
      <c r="K807" t="s">
        <v>1477</v>
      </c>
      <c r="L807" t="s">
        <v>1477</v>
      </c>
      <c r="M807">
        <v>0</v>
      </c>
      <c r="N807">
        <v>0</v>
      </c>
      <c r="O807" t="s">
        <v>2352</v>
      </c>
      <c r="P807" t="s">
        <v>753</v>
      </c>
      <c r="Q807">
        <v>0</v>
      </c>
      <c r="R807" t="s">
        <v>753</v>
      </c>
      <c r="S807">
        <v>0</v>
      </c>
      <c r="T807" t="s">
        <v>753</v>
      </c>
      <c r="U807">
        <v>0</v>
      </c>
      <c r="V807" t="s">
        <v>753</v>
      </c>
      <c r="W807">
        <v>0</v>
      </c>
      <c r="X807">
        <v>0</v>
      </c>
      <c r="Y807" t="s">
        <v>753</v>
      </c>
      <c r="Z807">
        <v>0</v>
      </c>
      <c r="AA807" t="s">
        <v>753</v>
      </c>
      <c r="AB807">
        <v>0</v>
      </c>
      <c r="AC807" t="s">
        <v>1477</v>
      </c>
      <c r="AD807" t="s">
        <v>1477</v>
      </c>
      <c r="AE807" t="s">
        <v>1477</v>
      </c>
      <c r="AF807">
        <v>3130</v>
      </c>
      <c r="AG807">
        <v>0</v>
      </c>
      <c r="AH807">
        <v>0</v>
      </c>
      <c r="AI807">
        <v>0</v>
      </c>
      <c r="AJ807" t="s">
        <v>1138</v>
      </c>
      <c r="AK807" t="s">
        <v>1138</v>
      </c>
      <c r="AL807" t="s">
        <v>1138</v>
      </c>
      <c r="AM807" t="s">
        <v>1138</v>
      </c>
      <c r="AN807">
        <v>99</v>
      </c>
      <c r="AO807">
        <v>99</v>
      </c>
      <c r="AP807">
        <v>99</v>
      </c>
      <c r="AQ807">
        <v>99</v>
      </c>
      <c r="AR807" t="s">
        <v>1744</v>
      </c>
      <c r="AS807">
        <v>0</v>
      </c>
      <c r="AT807" t="s">
        <v>1477</v>
      </c>
      <c r="AU807">
        <v>0</v>
      </c>
      <c r="AV807" t="s">
        <v>1477</v>
      </c>
      <c r="AW807">
        <v>0</v>
      </c>
      <c r="AX807" t="s">
        <v>1477</v>
      </c>
      <c r="AY807">
        <v>0</v>
      </c>
      <c r="AZ807">
        <v>0</v>
      </c>
      <c r="BA807" t="s">
        <v>753</v>
      </c>
      <c r="BB807" t="s">
        <v>753</v>
      </c>
      <c r="BC807" t="s">
        <v>753</v>
      </c>
      <c r="BD807" t="s">
        <v>753</v>
      </c>
    </row>
    <row r="808" spans="1:56" x14ac:dyDescent="0.25">
      <c r="A808" t="s">
        <v>1879</v>
      </c>
      <c r="B808">
        <v>1815</v>
      </c>
      <c r="C808">
        <v>1</v>
      </c>
      <c r="D808" t="s">
        <v>941</v>
      </c>
      <c r="E808">
        <v>657</v>
      </c>
      <c r="F808">
        <v>4.0999999999999996</v>
      </c>
      <c r="G808">
        <v>17</v>
      </c>
      <c r="H808" t="s">
        <v>1477</v>
      </c>
      <c r="I808" t="s">
        <v>1477</v>
      </c>
      <c r="J808" t="s">
        <v>753</v>
      </c>
      <c r="K808" t="s">
        <v>1477</v>
      </c>
      <c r="L808" t="s">
        <v>1477</v>
      </c>
      <c r="M808">
        <v>0</v>
      </c>
      <c r="N808">
        <v>0</v>
      </c>
      <c r="O808" t="s">
        <v>2352</v>
      </c>
      <c r="P808" t="s">
        <v>753</v>
      </c>
      <c r="Q808">
        <v>0</v>
      </c>
      <c r="R808" t="s">
        <v>753</v>
      </c>
      <c r="S808">
        <v>0</v>
      </c>
      <c r="T808" t="s">
        <v>753</v>
      </c>
      <c r="U808">
        <v>0</v>
      </c>
      <c r="V808" t="s">
        <v>753</v>
      </c>
      <c r="W808">
        <v>0</v>
      </c>
      <c r="X808">
        <v>0</v>
      </c>
      <c r="Y808" t="s">
        <v>753</v>
      </c>
      <c r="Z808">
        <v>0</v>
      </c>
      <c r="AA808" t="s">
        <v>753</v>
      </c>
      <c r="AB808">
        <v>0</v>
      </c>
      <c r="AC808" t="s">
        <v>1477</v>
      </c>
      <c r="AD808" t="s">
        <v>1477</v>
      </c>
      <c r="AE808" t="s">
        <v>1477</v>
      </c>
      <c r="AF808">
        <v>3130</v>
      </c>
      <c r="AG808">
        <v>0</v>
      </c>
      <c r="AH808">
        <v>0</v>
      </c>
      <c r="AI808">
        <v>0</v>
      </c>
      <c r="AJ808" t="s">
        <v>1138</v>
      </c>
      <c r="AK808" t="s">
        <v>1138</v>
      </c>
      <c r="AL808" t="s">
        <v>1138</v>
      </c>
      <c r="AM808" t="s">
        <v>1138</v>
      </c>
      <c r="AN808">
        <v>99</v>
      </c>
      <c r="AO808">
        <v>99</v>
      </c>
      <c r="AP808">
        <v>99</v>
      </c>
      <c r="AQ808">
        <v>99</v>
      </c>
      <c r="AR808" t="s">
        <v>1744</v>
      </c>
      <c r="AS808">
        <v>0</v>
      </c>
      <c r="AT808" t="s">
        <v>1477</v>
      </c>
      <c r="AU808">
        <v>0</v>
      </c>
      <c r="AV808" t="s">
        <v>1477</v>
      </c>
      <c r="AW808">
        <v>0</v>
      </c>
      <c r="AX808" t="s">
        <v>1477</v>
      </c>
      <c r="AY808">
        <v>0</v>
      </c>
      <c r="AZ808">
        <v>0</v>
      </c>
      <c r="BA808" t="s">
        <v>753</v>
      </c>
      <c r="BB808" t="s">
        <v>753</v>
      </c>
      <c r="BC808" t="s">
        <v>753</v>
      </c>
      <c r="BD808" t="s">
        <v>753</v>
      </c>
    </row>
    <row r="809" spans="1:56" x14ac:dyDescent="0.25">
      <c r="A809" t="s">
        <v>1881</v>
      </c>
      <c r="B809">
        <v>1817</v>
      </c>
      <c r="C809">
        <v>1</v>
      </c>
      <c r="D809" t="s">
        <v>941</v>
      </c>
      <c r="E809">
        <v>657</v>
      </c>
      <c r="F809">
        <v>3.1</v>
      </c>
      <c r="G809">
        <v>17</v>
      </c>
      <c r="H809" t="s">
        <v>1477</v>
      </c>
      <c r="I809" t="s">
        <v>1477</v>
      </c>
      <c r="J809" t="s">
        <v>753</v>
      </c>
      <c r="K809" t="s">
        <v>1477</v>
      </c>
      <c r="L809" t="s">
        <v>1477</v>
      </c>
      <c r="M809">
        <v>0</v>
      </c>
      <c r="N809">
        <v>0</v>
      </c>
      <c r="O809" t="s">
        <v>2352</v>
      </c>
      <c r="P809" t="s">
        <v>753</v>
      </c>
      <c r="Q809">
        <v>0</v>
      </c>
      <c r="R809" t="s">
        <v>753</v>
      </c>
      <c r="S809">
        <v>0</v>
      </c>
      <c r="T809" t="s">
        <v>753</v>
      </c>
      <c r="U809">
        <v>0</v>
      </c>
      <c r="V809" t="s">
        <v>753</v>
      </c>
      <c r="W809">
        <v>0</v>
      </c>
      <c r="X809">
        <v>0</v>
      </c>
      <c r="Y809" t="s">
        <v>753</v>
      </c>
      <c r="Z809">
        <v>0</v>
      </c>
      <c r="AA809" t="s">
        <v>753</v>
      </c>
      <c r="AB809">
        <v>0</v>
      </c>
      <c r="AC809" t="s">
        <v>1477</v>
      </c>
      <c r="AD809" t="s">
        <v>1477</v>
      </c>
      <c r="AE809" t="s">
        <v>1477</v>
      </c>
      <c r="AF809">
        <v>3130</v>
      </c>
      <c r="AG809">
        <v>0</v>
      </c>
      <c r="AH809">
        <v>0</v>
      </c>
      <c r="AI809">
        <v>0</v>
      </c>
      <c r="AJ809" t="s">
        <v>1138</v>
      </c>
      <c r="AK809" t="s">
        <v>1138</v>
      </c>
      <c r="AL809" t="s">
        <v>1138</v>
      </c>
      <c r="AM809" t="s">
        <v>1138</v>
      </c>
      <c r="AN809">
        <v>99</v>
      </c>
      <c r="AO809">
        <v>99</v>
      </c>
      <c r="AP809">
        <v>99</v>
      </c>
      <c r="AQ809">
        <v>99</v>
      </c>
      <c r="AR809" t="s">
        <v>1744</v>
      </c>
      <c r="AS809">
        <v>0</v>
      </c>
      <c r="AT809" t="s">
        <v>1477</v>
      </c>
      <c r="AU809">
        <v>0</v>
      </c>
      <c r="AV809" t="s">
        <v>1477</v>
      </c>
      <c r="AW809">
        <v>0</v>
      </c>
      <c r="AX809" t="s">
        <v>1477</v>
      </c>
      <c r="AY809">
        <v>0</v>
      </c>
      <c r="AZ809">
        <v>0</v>
      </c>
      <c r="BA809" t="s">
        <v>753</v>
      </c>
      <c r="BB809" t="s">
        <v>753</v>
      </c>
      <c r="BC809" t="s">
        <v>753</v>
      </c>
      <c r="BD809" t="s">
        <v>753</v>
      </c>
    </row>
    <row r="810" spans="1:56" x14ac:dyDescent="0.25">
      <c r="A810" t="s">
        <v>1441</v>
      </c>
      <c r="B810">
        <v>635</v>
      </c>
      <c r="C810">
        <v>1</v>
      </c>
      <c r="D810" t="s">
        <v>941</v>
      </c>
      <c r="E810">
        <v>657</v>
      </c>
      <c r="F810">
        <v>35.799999999999997</v>
      </c>
      <c r="G810">
        <v>2</v>
      </c>
      <c r="H810">
        <v>3.19</v>
      </c>
      <c r="I810">
        <v>12.2</v>
      </c>
      <c r="J810" t="s">
        <v>753</v>
      </c>
      <c r="K810" t="s">
        <v>755</v>
      </c>
      <c r="L810" t="s">
        <v>755</v>
      </c>
      <c r="M810" t="s">
        <v>754</v>
      </c>
      <c r="N810" t="s">
        <v>755</v>
      </c>
      <c r="O810" t="s">
        <v>2352</v>
      </c>
      <c r="P810" t="s">
        <v>753</v>
      </c>
      <c r="Q810">
        <v>0</v>
      </c>
      <c r="R810" t="s">
        <v>753</v>
      </c>
      <c r="S810">
        <v>0</v>
      </c>
      <c r="T810" t="s">
        <v>753</v>
      </c>
      <c r="U810">
        <v>0</v>
      </c>
      <c r="V810" t="s">
        <v>753</v>
      </c>
      <c r="W810" t="s">
        <v>755</v>
      </c>
      <c r="X810">
        <v>0</v>
      </c>
      <c r="Y810" t="s">
        <v>753</v>
      </c>
      <c r="Z810">
        <v>0</v>
      </c>
      <c r="AA810" t="s">
        <v>753</v>
      </c>
      <c r="AB810">
        <v>0</v>
      </c>
      <c r="AC810">
        <v>0.17499999999999999</v>
      </c>
      <c r="AD810">
        <v>13.416</v>
      </c>
      <c r="AE810">
        <v>6.88E-2</v>
      </c>
      <c r="AF810">
        <v>0</v>
      </c>
      <c r="AG810">
        <v>0</v>
      </c>
      <c r="AH810">
        <v>0</v>
      </c>
      <c r="AI810">
        <v>0</v>
      </c>
      <c r="AJ810" t="s">
        <v>1442</v>
      </c>
      <c r="AK810">
        <v>2500485</v>
      </c>
      <c r="AL810">
        <v>25001032</v>
      </c>
      <c r="AM810">
        <v>25001031</v>
      </c>
      <c r="AN810">
        <v>506525</v>
      </c>
      <c r="AO810">
        <v>6207743</v>
      </c>
      <c r="AP810">
        <v>506525</v>
      </c>
      <c r="AQ810">
        <v>6207743</v>
      </c>
      <c r="AR810" t="s">
        <v>758</v>
      </c>
      <c r="AS810" t="s">
        <v>755</v>
      </c>
      <c r="AT810">
        <v>1.5157</v>
      </c>
      <c r="AU810" t="s">
        <v>763</v>
      </c>
      <c r="AV810">
        <v>1.0699999999999999E-2</v>
      </c>
      <c r="AW810" t="s">
        <v>755</v>
      </c>
      <c r="AX810">
        <v>99.123599999999996</v>
      </c>
      <c r="AY810" t="s">
        <v>753</v>
      </c>
      <c r="AZ810">
        <v>0</v>
      </c>
      <c r="BA810" t="s">
        <v>753</v>
      </c>
      <c r="BB810" t="s">
        <v>753</v>
      </c>
      <c r="BC810" t="s">
        <v>753</v>
      </c>
      <c r="BD810" t="s">
        <v>753</v>
      </c>
    </row>
    <row r="811" spans="1:56" x14ac:dyDescent="0.25">
      <c r="A811" t="s">
        <v>1443</v>
      </c>
      <c r="B811">
        <v>636</v>
      </c>
      <c r="C811">
        <v>1</v>
      </c>
      <c r="D811" t="s">
        <v>941</v>
      </c>
      <c r="E811">
        <v>657</v>
      </c>
      <c r="F811">
        <v>10.3</v>
      </c>
      <c r="G811">
        <v>1</v>
      </c>
      <c r="H811">
        <v>0.49</v>
      </c>
      <c r="I811">
        <v>2.8</v>
      </c>
      <c r="J811" t="s">
        <v>753</v>
      </c>
      <c r="K811" t="s">
        <v>755</v>
      </c>
      <c r="L811" t="s">
        <v>755</v>
      </c>
      <c r="M811" t="s">
        <v>754</v>
      </c>
      <c r="N811" t="s">
        <v>755</v>
      </c>
      <c r="O811" t="s">
        <v>2352</v>
      </c>
      <c r="P811" t="s">
        <v>753</v>
      </c>
      <c r="Q811" t="s">
        <v>755</v>
      </c>
      <c r="R811" t="s">
        <v>753</v>
      </c>
      <c r="S811" t="s">
        <v>755</v>
      </c>
      <c r="T811" t="s">
        <v>753</v>
      </c>
      <c r="U811">
        <v>0</v>
      </c>
      <c r="V811" t="s">
        <v>753</v>
      </c>
      <c r="W811" t="s">
        <v>755</v>
      </c>
      <c r="X811">
        <v>0</v>
      </c>
      <c r="Y811" t="s">
        <v>753</v>
      </c>
      <c r="Z811">
        <v>0</v>
      </c>
      <c r="AA811" t="s">
        <v>753</v>
      </c>
      <c r="AB811">
        <v>0</v>
      </c>
      <c r="AC811">
        <v>0.1648</v>
      </c>
      <c r="AD811">
        <v>43.977400000000003</v>
      </c>
      <c r="AE811">
        <v>0.1</v>
      </c>
      <c r="AF811">
        <v>0</v>
      </c>
      <c r="AG811">
        <v>0</v>
      </c>
      <c r="AH811">
        <v>0</v>
      </c>
      <c r="AI811">
        <v>0</v>
      </c>
      <c r="AJ811" t="s">
        <v>1444</v>
      </c>
      <c r="AK811">
        <v>2500533</v>
      </c>
      <c r="AL811">
        <v>25003216</v>
      </c>
      <c r="AM811">
        <v>25003215</v>
      </c>
      <c r="AN811">
        <v>505967</v>
      </c>
      <c r="AO811">
        <v>6208276</v>
      </c>
      <c r="AP811">
        <v>505967</v>
      </c>
      <c r="AQ811">
        <v>6208276</v>
      </c>
      <c r="AR811" t="s">
        <v>758</v>
      </c>
      <c r="AS811">
        <v>0</v>
      </c>
      <c r="AT811">
        <v>0.53300000000000003</v>
      </c>
      <c r="AU811" t="s">
        <v>755</v>
      </c>
      <c r="AV811">
        <v>1.8200000000000001E-2</v>
      </c>
      <c r="AW811" t="s">
        <v>755</v>
      </c>
      <c r="AX811">
        <v>95.561599999999999</v>
      </c>
      <c r="AY811" t="s">
        <v>753</v>
      </c>
      <c r="AZ811">
        <v>0</v>
      </c>
      <c r="BA811" t="s">
        <v>753</v>
      </c>
      <c r="BB811" t="s">
        <v>753</v>
      </c>
      <c r="BC811" t="s">
        <v>753</v>
      </c>
      <c r="BD811" t="s">
        <v>753</v>
      </c>
    </row>
    <row r="812" spans="1:56" x14ac:dyDescent="0.25">
      <c r="A812" t="s">
        <v>1445</v>
      </c>
      <c r="B812">
        <v>637</v>
      </c>
      <c r="C812">
        <v>1</v>
      </c>
      <c r="D812" t="s">
        <v>941</v>
      </c>
      <c r="E812">
        <v>657</v>
      </c>
      <c r="F812">
        <v>5.4</v>
      </c>
      <c r="G812">
        <v>2</v>
      </c>
      <c r="H812">
        <v>4.93</v>
      </c>
      <c r="I812">
        <v>11.2</v>
      </c>
      <c r="J812" t="s">
        <v>753</v>
      </c>
      <c r="K812" t="s">
        <v>753</v>
      </c>
      <c r="L812" t="s">
        <v>753</v>
      </c>
      <c r="M812" t="s">
        <v>754</v>
      </c>
      <c r="N812" t="s">
        <v>755</v>
      </c>
      <c r="O812" t="s">
        <v>2352</v>
      </c>
      <c r="P812" t="s">
        <v>753</v>
      </c>
      <c r="Q812">
        <v>0</v>
      </c>
      <c r="R812" t="s">
        <v>753</v>
      </c>
      <c r="S812">
        <v>0</v>
      </c>
      <c r="T812" t="s">
        <v>753</v>
      </c>
      <c r="U812">
        <v>0</v>
      </c>
      <c r="V812" t="s">
        <v>753</v>
      </c>
      <c r="W812" t="s">
        <v>755</v>
      </c>
      <c r="X812">
        <v>0</v>
      </c>
      <c r="Y812" t="s">
        <v>753</v>
      </c>
      <c r="Z812">
        <v>0</v>
      </c>
      <c r="AA812" t="s">
        <v>753</v>
      </c>
      <c r="AB812">
        <v>0</v>
      </c>
      <c r="AC812">
        <v>0.05</v>
      </c>
      <c r="AD812">
        <v>1.1422000000000001</v>
      </c>
      <c r="AE812">
        <v>0.1</v>
      </c>
      <c r="AF812">
        <v>0</v>
      </c>
      <c r="AG812">
        <v>0</v>
      </c>
      <c r="AH812">
        <v>0</v>
      </c>
      <c r="AI812">
        <v>0</v>
      </c>
      <c r="AJ812" t="s">
        <v>1446</v>
      </c>
      <c r="AK812">
        <v>2500530</v>
      </c>
      <c r="AL812">
        <v>25003209</v>
      </c>
      <c r="AM812">
        <v>25003208</v>
      </c>
      <c r="AN812">
        <v>505449</v>
      </c>
      <c r="AO812">
        <v>6208391</v>
      </c>
      <c r="AP812">
        <v>505449</v>
      </c>
      <c r="AQ812">
        <v>6208391</v>
      </c>
      <c r="AR812" t="s">
        <v>758</v>
      </c>
      <c r="AS812">
        <v>0</v>
      </c>
      <c r="AT812">
        <v>0.9</v>
      </c>
      <c r="AU812" t="s">
        <v>763</v>
      </c>
      <c r="AV812">
        <v>6.7999999999999996E-3</v>
      </c>
      <c r="AW812" t="s">
        <v>755</v>
      </c>
      <c r="AX812">
        <v>101.23390000000001</v>
      </c>
      <c r="AY812" t="s">
        <v>753</v>
      </c>
      <c r="AZ812">
        <v>0</v>
      </c>
      <c r="BA812" t="s">
        <v>753</v>
      </c>
      <c r="BB812" t="s">
        <v>753</v>
      </c>
      <c r="BC812" t="s">
        <v>753</v>
      </c>
      <c r="BD812" t="s">
        <v>753</v>
      </c>
    </row>
    <row r="813" spans="1:56" x14ac:dyDescent="0.25">
      <c r="A813" t="s">
        <v>1887</v>
      </c>
      <c r="B813">
        <v>1822</v>
      </c>
      <c r="C813">
        <v>1</v>
      </c>
      <c r="D813" t="s">
        <v>941</v>
      </c>
      <c r="E813">
        <v>657</v>
      </c>
      <c r="F813">
        <v>3.5</v>
      </c>
      <c r="G813">
        <v>17</v>
      </c>
      <c r="H813" t="s">
        <v>1477</v>
      </c>
      <c r="I813" t="s">
        <v>1477</v>
      </c>
      <c r="J813" t="s">
        <v>753</v>
      </c>
      <c r="K813" t="s">
        <v>1477</v>
      </c>
      <c r="L813" t="s">
        <v>1477</v>
      </c>
      <c r="M813">
        <v>0</v>
      </c>
      <c r="N813">
        <v>0</v>
      </c>
      <c r="O813" t="s">
        <v>2352</v>
      </c>
      <c r="P813" t="s">
        <v>753</v>
      </c>
      <c r="Q813">
        <v>0</v>
      </c>
      <c r="R813" t="s">
        <v>753</v>
      </c>
      <c r="S813">
        <v>0</v>
      </c>
      <c r="T813" t="s">
        <v>753</v>
      </c>
      <c r="U813">
        <v>0</v>
      </c>
      <c r="V813" t="s">
        <v>753</v>
      </c>
      <c r="W813">
        <v>0</v>
      </c>
      <c r="X813">
        <v>0</v>
      </c>
      <c r="Y813" t="s">
        <v>753</v>
      </c>
      <c r="Z813">
        <v>0</v>
      </c>
      <c r="AA813" t="s">
        <v>753</v>
      </c>
      <c r="AB813">
        <v>0</v>
      </c>
      <c r="AC813" t="s">
        <v>1477</v>
      </c>
      <c r="AD813" t="s">
        <v>1477</v>
      </c>
      <c r="AE813" t="s">
        <v>1477</v>
      </c>
      <c r="AF813">
        <v>3130</v>
      </c>
      <c r="AG813">
        <v>0</v>
      </c>
      <c r="AH813">
        <v>0</v>
      </c>
      <c r="AI813">
        <v>0</v>
      </c>
      <c r="AJ813" t="s">
        <v>1138</v>
      </c>
      <c r="AK813" t="s">
        <v>1138</v>
      </c>
      <c r="AL813" t="s">
        <v>1138</v>
      </c>
      <c r="AM813" t="s">
        <v>1138</v>
      </c>
      <c r="AN813">
        <v>99</v>
      </c>
      <c r="AO813">
        <v>99</v>
      </c>
      <c r="AP813">
        <v>99</v>
      </c>
      <c r="AQ813">
        <v>99</v>
      </c>
      <c r="AR813" t="s">
        <v>1744</v>
      </c>
      <c r="AS813">
        <v>0</v>
      </c>
      <c r="AT813" t="s">
        <v>1477</v>
      </c>
      <c r="AU813">
        <v>0</v>
      </c>
      <c r="AV813" t="s">
        <v>1477</v>
      </c>
      <c r="AW813">
        <v>0</v>
      </c>
      <c r="AX813" t="s">
        <v>1477</v>
      </c>
      <c r="AY813">
        <v>0</v>
      </c>
      <c r="AZ813">
        <v>0</v>
      </c>
      <c r="BA813" t="s">
        <v>753</v>
      </c>
      <c r="BB813" t="s">
        <v>753</v>
      </c>
      <c r="BC813" t="s">
        <v>753</v>
      </c>
      <c r="BD813" t="s">
        <v>753</v>
      </c>
    </row>
    <row r="814" spans="1:56" x14ac:dyDescent="0.25">
      <c r="A814" t="s">
        <v>1885</v>
      </c>
      <c r="B814">
        <v>1820</v>
      </c>
      <c r="C814">
        <v>1</v>
      </c>
      <c r="D814" t="s">
        <v>941</v>
      </c>
      <c r="E814">
        <v>657</v>
      </c>
      <c r="F814">
        <v>1.2</v>
      </c>
      <c r="G814">
        <v>17</v>
      </c>
      <c r="H814" t="s">
        <v>1477</v>
      </c>
      <c r="I814" t="s">
        <v>1477</v>
      </c>
      <c r="J814" t="s">
        <v>753</v>
      </c>
      <c r="K814" t="s">
        <v>1477</v>
      </c>
      <c r="L814" t="s">
        <v>1477</v>
      </c>
      <c r="M814">
        <v>0</v>
      </c>
      <c r="N814">
        <v>0</v>
      </c>
      <c r="O814" t="s">
        <v>2352</v>
      </c>
      <c r="P814" t="s">
        <v>753</v>
      </c>
      <c r="Q814">
        <v>0</v>
      </c>
      <c r="R814" t="s">
        <v>753</v>
      </c>
      <c r="S814">
        <v>0</v>
      </c>
      <c r="T814" t="s">
        <v>753</v>
      </c>
      <c r="U814">
        <v>0</v>
      </c>
      <c r="V814" t="s">
        <v>753</v>
      </c>
      <c r="W814">
        <v>0</v>
      </c>
      <c r="X814">
        <v>0</v>
      </c>
      <c r="Y814" t="s">
        <v>753</v>
      </c>
      <c r="Z814">
        <v>0</v>
      </c>
      <c r="AA814" t="s">
        <v>753</v>
      </c>
      <c r="AB814">
        <v>0</v>
      </c>
      <c r="AC814" t="s">
        <v>1477</v>
      </c>
      <c r="AD814" t="s">
        <v>1477</v>
      </c>
      <c r="AE814" t="s">
        <v>1477</v>
      </c>
      <c r="AF814">
        <v>3130</v>
      </c>
      <c r="AG814">
        <v>0</v>
      </c>
      <c r="AH814">
        <v>0</v>
      </c>
      <c r="AI814">
        <v>0</v>
      </c>
      <c r="AJ814" t="s">
        <v>1138</v>
      </c>
      <c r="AK814" t="s">
        <v>1138</v>
      </c>
      <c r="AL814" t="s">
        <v>1138</v>
      </c>
      <c r="AM814" t="s">
        <v>1138</v>
      </c>
      <c r="AN814">
        <v>99</v>
      </c>
      <c r="AO814">
        <v>99</v>
      </c>
      <c r="AP814">
        <v>99</v>
      </c>
      <c r="AQ814">
        <v>99</v>
      </c>
      <c r="AR814" t="s">
        <v>1744</v>
      </c>
      <c r="AS814">
        <v>0</v>
      </c>
      <c r="AT814" t="s">
        <v>1477</v>
      </c>
      <c r="AU814">
        <v>0</v>
      </c>
      <c r="AV814" t="s">
        <v>1477</v>
      </c>
      <c r="AW814">
        <v>0</v>
      </c>
      <c r="AX814" t="s">
        <v>1477</v>
      </c>
      <c r="AY814">
        <v>0</v>
      </c>
      <c r="AZ814">
        <v>0</v>
      </c>
      <c r="BA814" t="s">
        <v>753</v>
      </c>
      <c r="BB814" t="s">
        <v>753</v>
      </c>
      <c r="BC814" t="s">
        <v>753</v>
      </c>
      <c r="BD814" t="s">
        <v>753</v>
      </c>
    </row>
    <row r="815" spans="1:56" x14ac:dyDescent="0.25">
      <c r="A815" t="s">
        <v>1886</v>
      </c>
      <c r="B815">
        <v>1821</v>
      </c>
      <c r="C815">
        <v>1</v>
      </c>
      <c r="D815" t="s">
        <v>941</v>
      </c>
      <c r="E815">
        <v>657</v>
      </c>
      <c r="F815">
        <v>4.7</v>
      </c>
      <c r="G815">
        <v>17</v>
      </c>
      <c r="H815" t="s">
        <v>1477</v>
      </c>
      <c r="I815" t="s">
        <v>1477</v>
      </c>
      <c r="J815" t="s">
        <v>753</v>
      </c>
      <c r="K815" t="s">
        <v>1477</v>
      </c>
      <c r="L815" t="s">
        <v>1477</v>
      </c>
      <c r="M815">
        <v>0</v>
      </c>
      <c r="N815">
        <v>0</v>
      </c>
      <c r="O815" t="s">
        <v>2352</v>
      </c>
      <c r="P815" t="s">
        <v>753</v>
      </c>
      <c r="Q815">
        <v>0</v>
      </c>
      <c r="R815" t="s">
        <v>753</v>
      </c>
      <c r="S815">
        <v>0</v>
      </c>
      <c r="T815" t="s">
        <v>753</v>
      </c>
      <c r="U815">
        <v>0</v>
      </c>
      <c r="V815" t="s">
        <v>753</v>
      </c>
      <c r="W815">
        <v>0</v>
      </c>
      <c r="X815">
        <v>0</v>
      </c>
      <c r="Y815" t="s">
        <v>753</v>
      </c>
      <c r="Z815">
        <v>0</v>
      </c>
      <c r="AA815" t="s">
        <v>753</v>
      </c>
      <c r="AB815">
        <v>0</v>
      </c>
      <c r="AC815" t="s">
        <v>1477</v>
      </c>
      <c r="AD815" t="s">
        <v>1477</v>
      </c>
      <c r="AE815" t="s">
        <v>1477</v>
      </c>
      <c r="AF815">
        <v>3130</v>
      </c>
      <c r="AG815">
        <v>0</v>
      </c>
      <c r="AH815">
        <v>0</v>
      </c>
      <c r="AI815">
        <v>0</v>
      </c>
      <c r="AJ815" t="s">
        <v>1138</v>
      </c>
      <c r="AK815" t="s">
        <v>1138</v>
      </c>
      <c r="AL815" t="s">
        <v>1138</v>
      </c>
      <c r="AM815" t="s">
        <v>1138</v>
      </c>
      <c r="AN815">
        <v>99</v>
      </c>
      <c r="AO815">
        <v>99</v>
      </c>
      <c r="AP815">
        <v>99</v>
      </c>
      <c r="AQ815">
        <v>99</v>
      </c>
      <c r="AR815" t="s">
        <v>1744</v>
      </c>
      <c r="AS815">
        <v>0</v>
      </c>
      <c r="AT815" t="s">
        <v>1477</v>
      </c>
      <c r="AU815">
        <v>0</v>
      </c>
      <c r="AV815" t="s">
        <v>1477</v>
      </c>
      <c r="AW815">
        <v>0</v>
      </c>
      <c r="AX815" t="s">
        <v>1477</v>
      </c>
      <c r="AY815">
        <v>0</v>
      </c>
      <c r="AZ815">
        <v>0</v>
      </c>
      <c r="BA815" t="s">
        <v>753</v>
      </c>
      <c r="BB815" t="s">
        <v>753</v>
      </c>
      <c r="BC815" t="s">
        <v>753</v>
      </c>
      <c r="BD815" t="s">
        <v>753</v>
      </c>
    </row>
    <row r="816" spans="1:56" x14ac:dyDescent="0.25">
      <c r="A816" t="s">
        <v>1880</v>
      </c>
      <c r="B816">
        <v>1816</v>
      </c>
      <c r="C816">
        <v>1</v>
      </c>
      <c r="D816" t="s">
        <v>941</v>
      </c>
      <c r="E816">
        <v>657</v>
      </c>
      <c r="F816">
        <v>2</v>
      </c>
      <c r="G816">
        <v>17</v>
      </c>
      <c r="H816" t="s">
        <v>1477</v>
      </c>
      <c r="I816" t="s">
        <v>1477</v>
      </c>
      <c r="J816" t="s">
        <v>753</v>
      </c>
      <c r="K816" t="s">
        <v>1477</v>
      </c>
      <c r="L816" t="s">
        <v>1477</v>
      </c>
      <c r="M816">
        <v>0</v>
      </c>
      <c r="N816">
        <v>0</v>
      </c>
      <c r="O816" t="s">
        <v>2352</v>
      </c>
      <c r="P816" t="s">
        <v>753</v>
      </c>
      <c r="Q816">
        <v>0</v>
      </c>
      <c r="R816" t="s">
        <v>753</v>
      </c>
      <c r="S816">
        <v>0</v>
      </c>
      <c r="T816" t="s">
        <v>753</v>
      </c>
      <c r="U816">
        <v>0</v>
      </c>
      <c r="V816" t="s">
        <v>753</v>
      </c>
      <c r="W816">
        <v>0</v>
      </c>
      <c r="X816">
        <v>0</v>
      </c>
      <c r="Y816" t="s">
        <v>753</v>
      </c>
      <c r="Z816">
        <v>0</v>
      </c>
      <c r="AA816" t="s">
        <v>753</v>
      </c>
      <c r="AB816">
        <v>0</v>
      </c>
      <c r="AC816" t="s">
        <v>1477</v>
      </c>
      <c r="AD816" t="s">
        <v>1477</v>
      </c>
      <c r="AE816" t="s">
        <v>1477</v>
      </c>
      <c r="AF816">
        <v>3130</v>
      </c>
      <c r="AG816">
        <v>0</v>
      </c>
      <c r="AH816">
        <v>0</v>
      </c>
      <c r="AI816">
        <v>0</v>
      </c>
      <c r="AJ816" t="s">
        <v>1138</v>
      </c>
      <c r="AK816" t="s">
        <v>1138</v>
      </c>
      <c r="AL816" t="s">
        <v>1138</v>
      </c>
      <c r="AM816" t="s">
        <v>1138</v>
      </c>
      <c r="AN816">
        <v>99</v>
      </c>
      <c r="AO816">
        <v>99</v>
      </c>
      <c r="AP816">
        <v>99</v>
      </c>
      <c r="AQ816">
        <v>99</v>
      </c>
      <c r="AR816" t="s">
        <v>1744</v>
      </c>
      <c r="AS816">
        <v>0</v>
      </c>
      <c r="AT816" t="s">
        <v>1477</v>
      </c>
      <c r="AU816">
        <v>0</v>
      </c>
      <c r="AV816" t="s">
        <v>1477</v>
      </c>
      <c r="AW816">
        <v>0</v>
      </c>
      <c r="AX816" t="s">
        <v>1477</v>
      </c>
      <c r="AY816">
        <v>0</v>
      </c>
      <c r="AZ816">
        <v>0</v>
      </c>
      <c r="BA816" t="s">
        <v>753</v>
      </c>
      <c r="BB816" t="s">
        <v>753</v>
      </c>
      <c r="BC816" t="s">
        <v>753</v>
      </c>
      <c r="BD816" t="s">
        <v>753</v>
      </c>
    </row>
    <row r="817" spans="1:56" x14ac:dyDescent="0.25">
      <c r="A817" t="s">
        <v>1447</v>
      </c>
      <c r="B817">
        <v>638</v>
      </c>
      <c r="C817">
        <v>1</v>
      </c>
      <c r="D817" t="s">
        <v>941</v>
      </c>
      <c r="E817">
        <v>657</v>
      </c>
      <c r="F817">
        <v>9.6</v>
      </c>
      <c r="G817">
        <v>1</v>
      </c>
      <c r="H817">
        <v>0.97</v>
      </c>
      <c r="I817">
        <v>4.5</v>
      </c>
      <c r="J817" t="s">
        <v>753</v>
      </c>
      <c r="K817" t="s">
        <v>753</v>
      </c>
      <c r="L817" t="s">
        <v>753</v>
      </c>
      <c r="M817" t="s">
        <v>754</v>
      </c>
      <c r="N817" t="s">
        <v>755</v>
      </c>
      <c r="O817" t="s">
        <v>2352</v>
      </c>
      <c r="P817" t="s">
        <v>753</v>
      </c>
      <c r="Q817" t="s">
        <v>753</v>
      </c>
      <c r="R817" t="s">
        <v>753</v>
      </c>
      <c r="S817" t="s">
        <v>753</v>
      </c>
      <c r="T817" t="s">
        <v>753</v>
      </c>
      <c r="U817">
        <v>0</v>
      </c>
      <c r="V817" t="s">
        <v>753</v>
      </c>
      <c r="W817" t="s">
        <v>755</v>
      </c>
      <c r="X817">
        <v>0</v>
      </c>
      <c r="Y817" t="s">
        <v>753</v>
      </c>
      <c r="Z817">
        <v>0</v>
      </c>
      <c r="AA817" t="s">
        <v>753</v>
      </c>
      <c r="AB817">
        <v>0</v>
      </c>
      <c r="AC817">
        <v>0.05</v>
      </c>
      <c r="AD817">
        <v>8.4896999999999991</v>
      </c>
      <c r="AE817">
        <v>0.36249999999999999</v>
      </c>
      <c r="AF817">
        <v>0</v>
      </c>
      <c r="AG817">
        <v>0</v>
      </c>
      <c r="AH817">
        <v>0</v>
      </c>
      <c r="AI817">
        <v>0</v>
      </c>
      <c r="AJ817" t="s">
        <v>1448</v>
      </c>
      <c r="AK817">
        <v>2500531</v>
      </c>
      <c r="AL817">
        <v>25003211</v>
      </c>
      <c r="AM817">
        <v>25003210</v>
      </c>
      <c r="AN817">
        <v>504165</v>
      </c>
      <c r="AO817">
        <v>6208770</v>
      </c>
      <c r="AP817">
        <v>504165</v>
      </c>
      <c r="AQ817">
        <v>6208770</v>
      </c>
      <c r="AR817" t="s">
        <v>758</v>
      </c>
      <c r="AS817">
        <v>0</v>
      </c>
      <c r="AT817">
        <v>1.5570999999999999</v>
      </c>
      <c r="AU817" t="s">
        <v>763</v>
      </c>
      <c r="AV817">
        <v>6.0000000000000001E-3</v>
      </c>
      <c r="AW817" t="s">
        <v>755</v>
      </c>
      <c r="AX817">
        <v>96.671099999999996</v>
      </c>
      <c r="AY817" t="s">
        <v>753</v>
      </c>
      <c r="AZ817">
        <v>0</v>
      </c>
      <c r="BA817" t="s">
        <v>753</v>
      </c>
      <c r="BB817" t="s">
        <v>753</v>
      </c>
      <c r="BC817" t="s">
        <v>753</v>
      </c>
      <c r="BD817" t="s">
        <v>753</v>
      </c>
    </row>
    <row r="818" spans="1:56" x14ac:dyDescent="0.25">
      <c r="A818" t="s">
        <v>1882</v>
      </c>
      <c r="B818">
        <v>1818</v>
      </c>
      <c r="C818">
        <v>1</v>
      </c>
      <c r="D818" t="s">
        <v>941</v>
      </c>
      <c r="E818">
        <v>657</v>
      </c>
      <c r="F818">
        <v>1.4</v>
      </c>
      <c r="G818">
        <v>17</v>
      </c>
      <c r="H818" t="s">
        <v>1477</v>
      </c>
      <c r="I818" t="s">
        <v>1477</v>
      </c>
      <c r="J818" t="s">
        <v>753</v>
      </c>
      <c r="K818" t="s">
        <v>1477</v>
      </c>
      <c r="L818" t="s">
        <v>1477</v>
      </c>
      <c r="M818">
        <v>0</v>
      </c>
      <c r="N818">
        <v>0</v>
      </c>
      <c r="O818" t="s">
        <v>2352</v>
      </c>
      <c r="P818" t="s">
        <v>753</v>
      </c>
      <c r="Q818">
        <v>0</v>
      </c>
      <c r="R818" t="s">
        <v>753</v>
      </c>
      <c r="S818">
        <v>0</v>
      </c>
      <c r="T818" t="s">
        <v>753</v>
      </c>
      <c r="U818">
        <v>0</v>
      </c>
      <c r="V818" t="s">
        <v>753</v>
      </c>
      <c r="W818">
        <v>0</v>
      </c>
      <c r="X818">
        <v>0</v>
      </c>
      <c r="Y818" t="s">
        <v>753</v>
      </c>
      <c r="Z818">
        <v>0</v>
      </c>
      <c r="AA818" t="s">
        <v>753</v>
      </c>
      <c r="AB818">
        <v>0</v>
      </c>
      <c r="AC818" t="s">
        <v>1477</v>
      </c>
      <c r="AD818" t="s">
        <v>1477</v>
      </c>
      <c r="AE818" t="s">
        <v>1477</v>
      </c>
      <c r="AF818">
        <v>3130</v>
      </c>
      <c r="AG818">
        <v>0</v>
      </c>
      <c r="AH818">
        <v>0</v>
      </c>
      <c r="AI818">
        <v>0</v>
      </c>
      <c r="AJ818" t="s">
        <v>1883</v>
      </c>
      <c r="AK818" t="s">
        <v>1138</v>
      </c>
      <c r="AL818" t="s">
        <v>1138</v>
      </c>
      <c r="AM818" t="s">
        <v>1138</v>
      </c>
      <c r="AN818">
        <v>99</v>
      </c>
      <c r="AO818">
        <v>99</v>
      </c>
      <c r="AP818">
        <v>99</v>
      </c>
      <c r="AQ818">
        <v>99</v>
      </c>
      <c r="AR818" t="s">
        <v>1744</v>
      </c>
      <c r="AS818">
        <v>0</v>
      </c>
      <c r="AT818" t="s">
        <v>1477</v>
      </c>
      <c r="AU818">
        <v>0</v>
      </c>
      <c r="AV818" t="s">
        <v>1477</v>
      </c>
      <c r="AW818">
        <v>0</v>
      </c>
      <c r="AX818" t="s">
        <v>1477</v>
      </c>
      <c r="AY818">
        <v>0</v>
      </c>
      <c r="AZ818">
        <v>0</v>
      </c>
      <c r="BA818" t="s">
        <v>753</v>
      </c>
      <c r="BB818" t="s">
        <v>753</v>
      </c>
      <c r="BC818" t="s">
        <v>753</v>
      </c>
      <c r="BD818" t="s">
        <v>753</v>
      </c>
    </row>
    <row r="819" spans="1:56" x14ac:dyDescent="0.25">
      <c r="A819" t="s">
        <v>1884</v>
      </c>
      <c r="B819">
        <v>1819</v>
      </c>
      <c r="C819">
        <v>1</v>
      </c>
      <c r="D819" t="s">
        <v>941</v>
      </c>
      <c r="E819">
        <v>657</v>
      </c>
      <c r="F819">
        <v>1.9</v>
      </c>
      <c r="G819">
        <v>17</v>
      </c>
      <c r="H819" t="s">
        <v>1477</v>
      </c>
      <c r="I819" t="s">
        <v>1477</v>
      </c>
      <c r="J819" t="s">
        <v>753</v>
      </c>
      <c r="K819" t="s">
        <v>1477</v>
      </c>
      <c r="L819" t="s">
        <v>1477</v>
      </c>
      <c r="M819">
        <v>0</v>
      </c>
      <c r="N819">
        <v>0</v>
      </c>
      <c r="O819" t="s">
        <v>2352</v>
      </c>
      <c r="P819" t="s">
        <v>753</v>
      </c>
      <c r="Q819">
        <v>0</v>
      </c>
      <c r="R819" t="s">
        <v>753</v>
      </c>
      <c r="S819">
        <v>0</v>
      </c>
      <c r="T819" t="s">
        <v>753</v>
      </c>
      <c r="U819">
        <v>0</v>
      </c>
      <c r="V819" t="s">
        <v>753</v>
      </c>
      <c r="W819">
        <v>0</v>
      </c>
      <c r="X819">
        <v>0</v>
      </c>
      <c r="Y819" t="s">
        <v>753</v>
      </c>
      <c r="Z819">
        <v>0</v>
      </c>
      <c r="AA819" t="s">
        <v>753</v>
      </c>
      <c r="AB819">
        <v>0</v>
      </c>
      <c r="AC819" t="s">
        <v>1477</v>
      </c>
      <c r="AD819" t="s">
        <v>1477</v>
      </c>
      <c r="AE819" t="s">
        <v>1477</v>
      </c>
      <c r="AF819">
        <v>3130</v>
      </c>
      <c r="AG819">
        <v>0</v>
      </c>
      <c r="AH819">
        <v>0</v>
      </c>
      <c r="AI819">
        <v>0</v>
      </c>
      <c r="AJ819" t="s">
        <v>1138</v>
      </c>
      <c r="AK819" t="s">
        <v>1138</v>
      </c>
      <c r="AL819" t="s">
        <v>1138</v>
      </c>
      <c r="AM819" t="s">
        <v>1138</v>
      </c>
      <c r="AN819">
        <v>99</v>
      </c>
      <c r="AO819">
        <v>99</v>
      </c>
      <c r="AP819">
        <v>99</v>
      </c>
      <c r="AQ819">
        <v>99</v>
      </c>
      <c r="AR819" t="s">
        <v>1744</v>
      </c>
      <c r="AS819">
        <v>0</v>
      </c>
      <c r="AT819" t="s">
        <v>1477</v>
      </c>
      <c r="AU819">
        <v>0</v>
      </c>
      <c r="AV819" t="s">
        <v>1477</v>
      </c>
      <c r="AW819">
        <v>0</v>
      </c>
      <c r="AX819" t="s">
        <v>1477</v>
      </c>
      <c r="AY819">
        <v>0</v>
      </c>
      <c r="AZ819">
        <v>0</v>
      </c>
      <c r="BA819" t="s">
        <v>753</v>
      </c>
      <c r="BB819" t="s">
        <v>753</v>
      </c>
      <c r="BC819" t="s">
        <v>753</v>
      </c>
      <c r="BD819" t="s">
        <v>753</v>
      </c>
    </row>
    <row r="820" spans="1:56" x14ac:dyDescent="0.25">
      <c r="A820" t="s">
        <v>1888</v>
      </c>
      <c r="B820">
        <v>1823</v>
      </c>
      <c r="C820">
        <v>1</v>
      </c>
      <c r="D820" t="s">
        <v>941</v>
      </c>
      <c r="E820">
        <v>657</v>
      </c>
      <c r="F820">
        <v>1.6</v>
      </c>
      <c r="G820">
        <v>17</v>
      </c>
      <c r="H820" t="s">
        <v>1477</v>
      </c>
      <c r="I820" t="s">
        <v>1477</v>
      </c>
      <c r="J820" t="s">
        <v>753</v>
      </c>
      <c r="K820" t="s">
        <v>1477</v>
      </c>
      <c r="L820" t="s">
        <v>1477</v>
      </c>
      <c r="M820">
        <v>0</v>
      </c>
      <c r="N820">
        <v>0</v>
      </c>
      <c r="O820" t="s">
        <v>2352</v>
      </c>
      <c r="P820" t="s">
        <v>753</v>
      </c>
      <c r="Q820">
        <v>0</v>
      </c>
      <c r="R820" t="s">
        <v>753</v>
      </c>
      <c r="S820">
        <v>0</v>
      </c>
      <c r="T820" t="s">
        <v>753</v>
      </c>
      <c r="U820">
        <v>0</v>
      </c>
      <c r="V820" t="s">
        <v>753</v>
      </c>
      <c r="W820">
        <v>0</v>
      </c>
      <c r="X820">
        <v>0</v>
      </c>
      <c r="Y820" t="s">
        <v>753</v>
      </c>
      <c r="Z820">
        <v>0</v>
      </c>
      <c r="AA820" t="s">
        <v>753</v>
      </c>
      <c r="AB820">
        <v>0</v>
      </c>
      <c r="AC820" t="s">
        <v>1477</v>
      </c>
      <c r="AD820" t="s">
        <v>1477</v>
      </c>
      <c r="AE820" t="s">
        <v>1477</v>
      </c>
      <c r="AF820">
        <v>3130</v>
      </c>
      <c r="AG820">
        <v>0</v>
      </c>
      <c r="AH820">
        <v>0</v>
      </c>
      <c r="AI820">
        <v>0</v>
      </c>
      <c r="AJ820" t="s">
        <v>1138</v>
      </c>
      <c r="AK820" t="s">
        <v>1138</v>
      </c>
      <c r="AL820" t="s">
        <v>1138</v>
      </c>
      <c r="AM820" t="s">
        <v>1138</v>
      </c>
      <c r="AN820">
        <v>99</v>
      </c>
      <c r="AO820">
        <v>99</v>
      </c>
      <c r="AP820">
        <v>99</v>
      </c>
      <c r="AQ820">
        <v>99</v>
      </c>
      <c r="AR820" t="s">
        <v>1744</v>
      </c>
      <c r="AS820">
        <v>0</v>
      </c>
      <c r="AT820" t="s">
        <v>1477</v>
      </c>
      <c r="AU820">
        <v>0</v>
      </c>
      <c r="AV820" t="s">
        <v>1477</v>
      </c>
      <c r="AW820">
        <v>0</v>
      </c>
      <c r="AX820" t="s">
        <v>1477</v>
      </c>
      <c r="AY820">
        <v>0</v>
      </c>
      <c r="AZ820">
        <v>0</v>
      </c>
      <c r="BA820" t="s">
        <v>753</v>
      </c>
      <c r="BB820" t="s">
        <v>753</v>
      </c>
      <c r="BC820" t="s">
        <v>753</v>
      </c>
      <c r="BD820" t="s">
        <v>753</v>
      </c>
    </row>
    <row r="821" spans="1:56" x14ac:dyDescent="0.25">
      <c r="A821" t="s">
        <v>1889</v>
      </c>
      <c r="B821">
        <v>1824</v>
      </c>
      <c r="C821">
        <v>1</v>
      </c>
      <c r="D821" t="s">
        <v>941</v>
      </c>
      <c r="E821">
        <v>657</v>
      </c>
      <c r="F821">
        <v>1.6</v>
      </c>
      <c r="G821">
        <v>17</v>
      </c>
      <c r="H821" t="s">
        <v>1477</v>
      </c>
      <c r="I821" t="s">
        <v>1477</v>
      </c>
      <c r="J821" t="s">
        <v>753</v>
      </c>
      <c r="K821" t="s">
        <v>1477</v>
      </c>
      <c r="L821" t="s">
        <v>1477</v>
      </c>
      <c r="M821">
        <v>0</v>
      </c>
      <c r="N821">
        <v>0</v>
      </c>
      <c r="O821" t="s">
        <v>2352</v>
      </c>
      <c r="P821" t="s">
        <v>753</v>
      </c>
      <c r="Q821">
        <v>0</v>
      </c>
      <c r="R821" t="s">
        <v>753</v>
      </c>
      <c r="S821">
        <v>0</v>
      </c>
      <c r="T821" t="s">
        <v>753</v>
      </c>
      <c r="U821">
        <v>0</v>
      </c>
      <c r="V821" t="s">
        <v>753</v>
      </c>
      <c r="W821">
        <v>0</v>
      </c>
      <c r="X821">
        <v>0</v>
      </c>
      <c r="Y821" t="s">
        <v>753</v>
      </c>
      <c r="Z821">
        <v>0</v>
      </c>
      <c r="AA821" t="s">
        <v>753</v>
      </c>
      <c r="AB821">
        <v>0</v>
      </c>
      <c r="AC821" t="s">
        <v>1477</v>
      </c>
      <c r="AD821" t="s">
        <v>1477</v>
      </c>
      <c r="AE821" t="s">
        <v>1477</v>
      </c>
      <c r="AF821">
        <v>3130</v>
      </c>
      <c r="AG821">
        <v>0</v>
      </c>
      <c r="AH821">
        <v>0</v>
      </c>
      <c r="AI821">
        <v>0</v>
      </c>
      <c r="AJ821" t="s">
        <v>1138</v>
      </c>
      <c r="AK821" t="s">
        <v>1138</v>
      </c>
      <c r="AL821" t="s">
        <v>1138</v>
      </c>
      <c r="AM821" t="s">
        <v>1138</v>
      </c>
      <c r="AN821">
        <v>99</v>
      </c>
      <c r="AO821">
        <v>99</v>
      </c>
      <c r="AP821">
        <v>99</v>
      </c>
      <c r="AQ821">
        <v>99</v>
      </c>
      <c r="AR821" t="s">
        <v>1744</v>
      </c>
      <c r="AS821">
        <v>0</v>
      </c>
      <c r="AT821" t="s">
        <v>1477</v>
      </c>
      <c r="AU821">
        <v>0</v>
      </c>
      <c r="AV821" t="s">
        <v>1477</v>
      </c>
      <c r="AW821">
        <v>0</v>
      </c>
      <c r="AX821" t="s">
        <v>1477</v>
      </c>
      <c r="AY821">
        <v>0</v>
      </c>
      <c r="AZ821">
        <v>0</v>
      </c>
      <c r="BA821" t="s">
        <v>753</v>
      </c>
      <c r="BB821" t="s">
        <v>753</v>
      </c>
      <c r="BC821" t="s">
        <v>753</v>
      </c>
      <c r="BD821" t="s">
        <v>753</v>
      </c>
    </row>
    <row r="822" spans="1:56" x14ac:dyDescent="0.25">
      <c r="A822" t="s">
        <v>654</v>
      </c>
      <c r="B822">
        <v>639</v>
      </c>
      <c r="C822">
        <v>1</v>
      </c>
      <c r="D822" t="s">
        <v>941</v>
      </c>
      <c r="E822">
        <v>657</v>
      </c>
      <c r="F822">
        <v>12.5</v>
      </c>
      <c r="G822">
        <v>1</v>
      </c>
      <c r="H822">
        <v>1.75</v>
      </c>
      <c r="I822">
        <v>6.5</v>
      </c>
      <c r="J822" t="s">
        <v>753</v>
      </c>
      <c r="K822" t="s">
        <v>753</v>
      </c>
      <c r="L822" t="s">
        <v>753</v>
      </c>
      <c r="M822" t="s">
        <v>738</v>
      </c>
      <c r="N822" t="s">
        <v>755</v>
      </c>
      <c r="O822" t="s">
        <v>2352</v>
      </c>
      <c r="P822" t="s">
        <v>753</v>
      </c>
      <c r="Q822" t="s">
        <v>755</v>
      </c>
      <c r="R822" t="s">
        <v>753</v>
      </c>
      <c r="S822" t="s">
        <v>755</v>
      </c>
      <c r="T822" t="s">
        <v>753</v>
      </c>
      <c r="U822">
        <v>0</v>
      </c>
      <c r="V822" t="s">
        <v>753</v>
      </c>
      <c r="W822" t="s">
        <v>755</v>
      </c>
      <c r="X822">
        <v>0</v>
      </c>
      <c r="Y822" t="s">
        <v>753</v>
      </c>
      <c r="Z822">
        <v>0</v>
      </c>
      <c r="AA822" t="s">
        <v>753</v>
      </c>
      <c r="AB822">
        <v>0</v>
      </c>
      <c r="AC822">
        <v>0.1789</v>
      </c>
      <c r="AD822">
        <v>15.785299999999999</v>
      </c>
      <c r="AE822">
        <v>0.1</v>
      </c>
      <c r="AF822">
        <v>0</v>
      </c>
      <c r="AG822">
        <v>0</v>
      </c>
      <c r="AH822">
        <v>0</v>
      </c>
      <c r="AI822">
        <v>0</v>
      </c>
      <c r="AJ822" t="s">
        <v>1449</v>
      </c>
      <c r="AK822">
        <v>2500527</v>
      </c>
      <c r="AL822">
        <v>25003203</v>
      </c>
      <c r="AM822">
        <v>25003202</v>
      </c>
      <c r="AN822">
        <v>504073</v>
      </c>
      <c r="AO822">
        <v>6210932</v>
      </c>
      <c r="AP822">
        <v>504073</v>
      </c>
      <c r="AQ822">
        <v>6210932</v>
      </c>
      <c r="AR822" t="s">
        <v>758</v>
      </c>
      <c r="AS822" t="s">
        <v>753</v>
      </c>
      <c r="AT822">
        <v>1.0275000000000001</v>
      </c>
      <c r="AU822" t="s">
        <v>763</v>
      </c>
      <c r="AV822">
        <v>9.7000000000000003E-3</v>
      </c>
      <c r="AW822" t="s">
        <v>755</v>
      </c>
      <c r="AX822">
        <v>98.674899999999994</v>
      </c>
      <c r="AY822" t="s">
        <v>753</v>
      </c>
      <c r="AZ822">
        <v>0</v>
      </c>
      <c r="BA822" t="s">
        <v>753</v>
      </c>
      <c r="BB822" t="s">
        <v>753</v>
      </c>
      <c r="BC822" t="s">
        <v>753</v>
      </c>
      <c r="BD822" t="s">
        <v>753</v>
      </c>
    </row>
    <row r="823" spans="1:56" x14ac:dyDescent="0.25">
      <c r="A823" t="s">
        <v>1450</v>
      </c>
      <c r="B823">
        <v>640</v>
      </c>
      <c r="C823">
        <v>1</v>
      </c>
      <c r="D823" t="s">
        <v>941</v>
      </c>
      <c r="E823">
        <v>657</v>
      </c>
      <c r="F823">
        <v>16.2</v>
      </c>
      <c r="G823">
        <v>1</v>
      </c>
      <c r="H823">
        <v>1.41</v>
      </c>
      <c r="I823">
        <v>5.4</v>
      </c>
      <c r="J823" t="s">
        <v>753</v>
      </c>
      <c r="K823" t="s">
        <v>753</v>
      </c>
      <c r="L823" t="s">
        <v>753</v>
      </c>
      <c r="M823" t="s">
        <v>754</v>
      </c>
      <c r="N823" t="s">
        <v>755</v>
      </c>
      <c r="O823" t="s">
        <v>2352</v>
      </c>
      <c r="P823" t="s">
        <v>753</v>
      </c>
      <c r="Q823" t="s">
        <v>753</v>
      </c>
      <c r="R823" t="s">
        <v>753</v>
      </c>
      <c r="S823" t="s">
        <v>753</v>
      </c>
      <c r="T823" t="s">
        <v>753</v>
      </c>
      <c r="U823">
        <v>0</v>
      </c>
      <c r="V823" t="s">
        <v>753</v>
      </c>
      <c r="W823" t="s">
        <v>755</v>
      </c>
      <c r="X823">
        <v>0</v>
      </c>
      <c r="Y823" t="s">
        <v>753</v>
      </c>
      <c r="Z823">
        <v>0</v>
      </c>
      <c r="AA823" t="s">
        <v>753</v>
      </c>
      <c r="AB823">
        <v>0</v>
      </c>
      <c r="AC823">
        <v>0.27</v>
      </c>
      <c r="AD823">
        <v>24.7316</v>
      </c>
      <c r="AE823">
        <v>9.0499999999999997E-2</v>
      </c>
      <c r="AF823">
        <v>0</v>
      </c>
      <c r="AG823">
        <v>0</v>
      </c>
      <c r="AH823">
        <v>0</v>
      </c>
      <c r="AI823">
        <v>0</v>
      </c>
      <c r="AJ823" t="s">
        <v>1451</v>
      </c>
      <c r="AK823">
        <v>2500484</v>
      </c>
      <c r="AL823">
        <v>25001030</v>
      </c>
      <c r="AM823">
        <v>25001029</v>
      </c>
      <c r="AN823">
        <v>505674</v>
      </c>
      <c r="AO823">
        <v>6210216</v>
      </c>
      <c r="AP823">
        <v>505674</v>
      </c>
      <c r="AQ823">
        <v>6210216</v>
      </c>
      <c r="AR823" t="s">
        <v>758</v>
      </c>
      <c r="AS823" t="s">
        <v>755</v>
      </c>
      <c r="AT823">
        <v>2.3944999999999999</v>
      </c>
      <c r="AU823" t="s">
        <v>763</v>
      </c>
      <c r="AV823">
        <v>9.5999999999999992E-3</v>
      </c>
      <c r="AW823" t="s">
        <v>755</v>
      </c>
      <c r="AX823">
        <v>94.358999999999995</v>
      </c>
      <c r="AY823" t="s">
        <v>753</v>
      </c>
      <c r="AZ823">
        <v>0</v>
      </c>
      <c r="BA823" t="s">
        <v>753</v>
      </c>
      <c r="BB823" t="s">
        <v>753</v>
      </c>
      <c r="BC823" t="s">
        <v>753</v>
      </c>
      <c r="BD823" t="s">
        <v>753</v>
      </c>
    </row>
    <row r="824" spans="1:56" x14ac:dyDescent="0.25">
      <c r="A824" t="s">
        <v>1439</v>
      </c>
      <c r="B824">
        <v>634</v>
      </c>
      <c r="C824">
        <v>1</v>
      </c>
      <c r="D824" t="s">
        <v>941</v>
      </c>
      <c r="E824">
        <v>657</v>
      </c>
      <c r="F824">
        <v>8.3000000000000007</v>
      </c>
      <c r="G824">
        <v>1</v>
      </c>
      <c r="H824">
        <v>1.01</v>
      </c>
      <c r="I824">
        <v>6.3</v>
      </c>
      <c r="J824" t="s">
        <v>753</v>
      </c>
      <c r="K824" t="s">
        <v>755</v>
      </c>
      <c r="L824" t="s">
        <v>755</v>
      </c>
      <c r="M824" t="s">
        <v>754</v>
      </c>
      <c r="N824" t="s">
        <v>755</v>
      </c>
      <c r="O824" t="s">
        <v>2352</v>
      </c>
      <c r="P824" t="s">
        <v>753</v>
      </c>
      <c r="Q824" t="s">
        <v>755</v>
      </c>
      <c r="R824" t="s">
        <v>753</v>
      </c>
      <c r="S824" t="s">
        <v>755</v>
      </c>
      <c r="T824" t="s">
        <v>753</v>
      </c>
      <c r="U824">
        <v>0</v>
      </c>
      <c r="V824" t="s">
        <v>753</v>
      </c>
      <c r="W824" t="s">
        <v>755</v>
      </c>
      <c r="X824">
        <v>0</v>
      </c>
      <c r="Y824" t="s">
        <v>753</v>
      </c>
      <c r="Z824">
        <v>0</v>
      </c>
      <c r="AA824" t="s">
        <v>753</v>
      </c>
      <c r="AB824">
        <v>0</v>
      </c>
      <c r="AC824">
        <v>0.05</v>
      </c>
      <c r="AD824">
        <v>1.381</v>
      </c>
      <c r="AE824">
        <v>0.1</v>
      </c>
      <c r="AF824">
        <v>0</v>
      </c>
      <c r="AG824">
        <v>0</v>
      </c>
      <c r="AH824">
        <v>0</v>
      </c>
      <c r="AI824">
        <v>0</v>
      </c>
      <c r="AJ824" t="s">
        <v>1440</v>
      </c>
      <c r="AK824">
        <v>2500529</v>
      </c>
      <c r="AL824">
        <v>25003207</v>
      </c>
      <c r="AM824">
        <v>25003206</v>
      </c>
      <c r="AN824">
        <v>504795</v>
      </c>
      <c r="AO824">
        <v>6208873</v>
      </c>
      <c r="AP824">
        <v>504795</v>
      </c>
      <c r="AQ824">
        <v>6208873</v>
      </c>
      <c r="AR824" t="s">
        <v>758</v>
      </c>
      <c r="AS824">
        <v>0</v>
      </c>
      <c r="AT824">
        <v>0.59360000000000002</v>
      </c>
      <c r="AU824" t="s">
        <v>755</v>
      </c>
      <c r="AV824">
        <v>5.3E-3</v>
      </c>
      <c r="AW824" t="s">
        <v>755</v>
      </c>
      <c r="AX824">
        <v>99.259500000000003</v>
      </c>
      <c r="AY824" t="s">
        <v>753</v>
      </c>
      <c r="AZ824">
        <v>0</v>
      </c>
      <c r="BA824" t="s">
        <v>753</v>
      </c>
      <c r="BB824" t="s">
        <v>753</v>
      </c>
      <c r="BC824" t="s">
        <v>753</v>
      </c>
      <c r="BD824" t="s">
        <v>753</v>
      </c>
    </row>
    <row r="825" spans="1:56" x14ac:dyDescent="0.25">
      <c r="A825" t="s">
        <v>1168</v>
      </c>
      <c r="B825">
        <v>389</v>
      </c>
      <c r="C825">
        <v>1</v>
      </c>
      <c r="D825" t="s">
        <v>998</v>
      </c>
      <c r="E825">
        <v>849</v>
      </c>
      <c r="F825">
        <v>11</v>
      </c>
      <c r="G825">
        <v>9</v>
      </c>
      <c r="H825">
        <v>1.27</v>
      </c>
      <c r="I825">
        <v>5.6</v>
      </c>
      <c r="J825" t="s">
        <v>753</v>
      </c>
      <c r="K825" t="s">
        <v>755</v>
      </c>
      <c r="L825" t="s">
        <v>755</v>
      </c>
      <c r="M825" t="s">
        <v>754</v>
      </c>
      <c r="N825" t="s">
        <v>755</v>
      </c>
      <c r="O825" t="s">
        <v>2352</v>
      </c>
      <c r="P825" t="s">
        <v>753</v>
      </c>
      <c r="Q825" t="s">
        <v>755</v>
      </c>
      <c r="R825" t="s">
        <v>753</v>
      </c>
      <c r="S825" t="s">
        <v>755</v>
      </c>
      <c r="T825" t="s">
        <v>753</v>
      </c>
      <c r="U825">
        <v>0</v>
      </c>
      <c r="V825" t="s">
        <v>753</v>
      </c>
      <c r="W825" t="s">
        <v>755</v>
      </c>
      <c r="X825">
        <v>0</v>
      </c>
      <c r="Y825" t="s">
        <v>753</v>
      </c>
      <c r="Z825">
        <v>0</v>
      </c>
      <c r="AA825" t="s">
        <v>753</v>
      </c>
      <c r="AB825">
        <v>0</v>
      </c>
      <c r="AC825">
        <v>2.2227000000000001</v>
      </c>
      <c r="AD825">
        <v>18.634399999999999</v>
      </c>
      <c r="AE825">
        <v>0.14410000000000001</v>
      </c>
      <c r="AF825">
        <v>0</v>
      </c>
      <c r="AG825">
        <v>0</v>
      </c>
      <c r="AH825">
        <v>0</v>
      </c>
      <c r="AI825">
        <v>0</v>
      </c>
      <c r="AJ825" t="s">
        <v>1169</v>
      </c>
      <c r="AK825">
        <v>700038</v>
      </c>
      <c r="AL825">
        <v>7000308</v>
      </c>
      <c r="AM825">
        <v>7000080</v>
      </c>
      <c r="AN825">
        <v>541946</v>
      </c>
      <c r="AO825">
        <v>6330239</v>
      </c>
      <c r="AP825">
        <v>541946</v>
      </c>
      <c r="AQ825">
        <v>6330239</v>
      </c>
      <c r="AR825" t="s">
        <v>758</v>
      </c>
      <c r="AS825" t="s">
        <v>755</v>
      </c>
      <c r="AT825">
        <v>1.1231</v>
      </c>
      <c r="AU825" t="s">
        <v>753</v>
      </c>
      <c r="AV825">
        <v>3.6200000000000003E-2</v>
      </c>
      <c r="AW825" t="s">
        <v>755</v>
      </c>
      <c r="AX825">
        <v>102.1421</v>
      </c>
      <c r="AY825" t="s">
        <v>753</v>
      </c>
      <c r="AZ825">
        <v>0</v>
      </c>
      <c r="BA825" t="s">
        <v>753</v>
      </c>
      <c r="BB825" t="s">
        <v>753</v>
      </c>
      <c r="BC825" t="s">
        <v>753</v>
      </c>
      <c r="BD825" t="s">
        <v>753</v>
      </c>
    </row>
    <row r="826" spans="1:56" x14ac:dyDescent="0.25">
      <c r="A826" t="s">
        <v>22</v>
      </c>
      <c r="B826">
        <v>85</v>
      </c>
      <c r="C826">
        <v>1</v>
      </c>
      <c r="D826" t="s">
        <v>801</v>
      </c>
      <c r="E826">
        <v>621</v>
      </c>
      <c r="F826">
        <v>24.1</v>
      </c>
      <c r="G826">
        <v>9</v>
      </c>
      <c r="H826">
        <v>1.57</v>
      </c>
      <c r="I826">
        <v>2.7</v>
      </c>
      <c r="J826" t="s">
        <v>753</v>
      </c>
      <c r="K826" t="s">
        <v>760</v>
      </c>
      <c r="L826" t="s">
        <v>760</v>
      </c>
      <c r="M826" t="s">
        <v>738</v>
      </c>
      <c r="N826" t="s">
        <v>760</v>
      </c>
      <c r="O826" t="s">
        <v>762</v>
      </c>
      <c r="P826" t="s">
        <v>753</v>
      </c>
      <c r="Q826" t="s">
        <v>762</v>
      </c>
      <c r="R826" t="s">
        <v>753</v>
      </c>
      <c r="S826" t="s">
        <v>762</v>
      </c>
      <c r="T826" t="s">
        <v>753</v>
      </c>
      <c r="U826" t="s">
        <v>760</v>
      </c>
      <c r="V826" t="s">
        <v>753</v>
      </c>
      <c r="W826" t="s">
        <v>760</v>
      </c>
      <c r="X826">
        <v>0</v>
      </c>
      <c r="Y826" t="s">
        <v>753</v>
      </c>
      <c r="Z826" t="s">
        <v>760</v>
      </c>
      <c r="AA826" t="s">
        <v>753</v>
      </c>
      <c r="AB826" t="s">
        <v>764</v>
      </c>
      <c r="AC826">
        <v>2.8302999999999998</v>
      </c>
      <c r="AD826">
        <v>22.886199999999999</v>
      </c>
      <c r="AE826" t="s">
        <v>1477</v>
      </c>
      <c r="AF826">
        <v>3150</v>
      </c>
      <c r="AG826">
        <v>0</v>
      </c>
      <c r="AH826">
        <v>0</v>
      </c>
      <c r="AI826">
        <v>0</v>
      </c>
      <c r="AJ826" t="s">
        <v>856</v>
      </c>
      <c r="AK826">
        <v>3600005</v>
      </c>
      <c r="AL826">
        <v>36000022</v>
      </c>
      <c r="AM826">
        <v>36000006</v>
      </c>
      <c r="AN826">
        <v>520785</v>
      </c>
      <c r="AO826">
        <v>6142631</v>
      </c>
      <c r="AP826">
        <v>520349</v>
      </c>
      <c r="AQ826">
        <v>6142614</v>
      </c>
      <c r="AR826" t="s">
        <v>758</v>
      </c>
      <c r="AS826" t="s">
        <v>762</v>
      </c>
      <c r="AT826">
        <v>1.738</v>
      </c>
      <c r="AU826" t="s">
        <v>763</v>
      </c>
      <c r="AV826">
        <v>0.15559999999999999</v>
      </c>
      <c r="AW826" t="s">
        <v>763</v>
      </c>
      <c r="AX826">
        <v>118.98269999999999</v>
      </c>
      <c r="AY826" t="s">
        <v>753</v>
      </c>
      <c r="AZ826" t="s">
        <v>764</v>
      </c>
      <c r="BA826" t="s">
        <v>753</v>
      </c>
      <c r="BB826" t="s">
        <v>753</v>
      </c>
      <c r="BC826" t="s">
        <v>753</v>
      </c>
      <c r="BD826" t="s">
        <v>753</v>
      </c>
    </row>
    <row r="827" spans="1:56" x14ac:dyDescent="0.25">
      <c r="A827" t="s">
        <v>438</v>
      </c>
      <c r="B827">
        <v>899</v>
      </c>
      <c r="C827">
        <v>2</v>
      </c>
      <c r="D827" t="s">
        <v>1541</v>
      </c>
      <c r="E827">
        <v>370</v>
      </c>
      <c r="F827">
        <v>7.2</v>
      </c>
      <c r="G827">
        <v>9</v>
      </c>
      <c r="H827">
        <v>1.19</v>
      </c>
      <c r="I827">
        <v>2.8</v>
      </c>
      <c r="J827" t="s">
        <v>753</v>
      </c>
      <c r="K827" t="s">
        <v>787</v>
      </c>
      <c r="L827" t="s">
        <v>787</v>
      </c>
      <c r="M827" t="s">
        <v>738</v>
      </c>
      <c r="N827" t="s">
        <v>787</v>
      </c>
      <c r="O827" t="s">
        <v>753</v>
      </c>
      <c r="P827" t="s">
        <v>753</v>
      </c>
      <c r="Q827" t="s">
        <v>787</v>
      </c>
      <c r="R827" t="s">
        <v>753</v>
      </c>
      <c r="S827" t="s">
        <v>760</v>
      </c>
      <c r="T827" t="s">
        <v>753</v>
      </c>
      <c r="U827" t="s">
        <v>760</v>
      </c>
      <c r="V827" t="s">
        <v>753</v>
      </c>
      <c r="W827" t="s">
        <v>760</v>
      </c>
      <c r="X827">
        <v>0</v>
      </c>
      <c r="Y827" t="s">
        <v>753</v>
      </c>
      <c r="Z827" t="s">
        <v>787</v>
      </c>
      <c r="AA827" t="s">
        <v>753</v>
      </c>
      <c r="AB827" t="s">
        <v>764</v>
      </c>
      <c r="AC827">
        <v>2.6789999999999998</v>
      </c>
      <c r="AD827">
        <v>31.102</v>
      </c>
      <c r="AE827">
        <v>0.24030000000000001</v>
      </c>
      <c r="AF827">
        <v>3100</v>
      </c>
      <c r="AG827">
        <v>0</v>
      </c>
      <c r="AH827">
        <v>0</v>
      </c>
      <c r="AI827">
        <v>0</v>
      </c>
      <c r="AJ827" t="s">
        <v>1657</v>
      </c>
      <c r="AK827">
        <v>5700018</v>
      </c>
      <c r="AL827">
        <v>57000262</v>
      </c>
      <c r="AM827">
        <v>57000022</v>
      </c>
      <c r="AN827">
        <v>673509</v>
      </c>
      <c r="AO827">
        <v>6132540</v>
      </c>
      <c r="AP827">
        <v>673509</v>
      </c>
      <c r="AQ827">
        <v>6132540</v>
      </c>
      <c r="AR827" t="s">
        <v>758</v>
      </c>
      <c r="AS827" t="s">
        <v>762</v>
      </c>
      <c r="AT827">
        <v>3.6217000000000001</v>
      </c>
      <c r="AU827" t="s">
        <v>763</v>
      </c>
      <c r="AV827">
        <v>0.33550000000000002</v>
      </c>
      <c r="AW827" t="s">
        <v>763</v>
      </c>
      <c r="AX827">
        <v>143.55520000000001</v>
      </c>
      <c r="AY827" t="s">
        <v>753</v>
      </c>
      <c r="AZ827" t="s">
        <v>764</v>
      </c>
      <c r="BA827" t="s">
        <v>753</v>
      </c>
      <c r="BB827" t="s">
        <v>753</v>
      </c>
      <c r="BC827" t="s">
        <v>753</v>
      </c>
      <c r="BD827" t="s">
        <v>753</v>
      </c>
    </row>
    <row r="828" spans="1:56" x14ac:dyDescent="0.25">
      <c r="A828" t="s">
        <v>63</v>
      </c>
      <c r="B828">
        <v>179</v>
      </c>
      <c r="C828">
        <v>1</v>
      </c>
      <c r="D828" t="s">
        <v>917</v>
      </c>
      <c r="E828">
        <v>420</v>
      </c>
      <c r="F828">
        <v>25.6</v>
      </c>
      <c r="G828">
        <v>10</v>
      </c>
      <c r="H828">
        <v>6.62</v>
      </c>
      <c r="I828">
        <v>14.7</v>
      </c>
      <c r="J828" t="s">
        <v>753</v>
      </c>
      <c r="K828" t="s">
        <v>762</v>
      </c>
      <c r="L828" t="s">
        <v>762</v>
      </c>
      <c r="M828" t="s">
        <v>738</v>
      </c>
      <c r="N828" t="s">
        <v>762</v>
      </c>
      <c r="O828" t="s">
        <v>753</v>
      </c>
      <c r="P828" t="s">
        <v>753</v>
      </c>
      <c r="Q828" t="s">
        <v>762</v>
      </c>
      <c r="R828" t="s">
        <v>753</v>
      </c>
      <c r="S828" t="s">
        <v>753</v>
      </c>
      <c r="T828" t="s">
        <v>753</v>
      </c>
      <c r="U828" t="s">
        <v>753</v>
      </c>
      <c r="V828" t="s">
        <v>753</v>
      </c>
      <c r="W828" t="s">
        <v>753</v>
      </c>
      <c r="X828" t="s">
        <v>762</v>
      </c>
      <c r="Y828" t="s">
        <v>753</v>
      </c>
      <c r="Z828" t="s">
        <v>762</v>
      </c>
      <c r="AA828" t="s">
        <v>753</v>
      </c>
      <c r="AB828" t="s">
        <v>764</v>
      </c>
      <c r="AC828">
        <v>2.6084000000000001</v>
      </c>
      <c r="AD828">
        <v>18.336475000000004</v>
      </c>
      <c r="AE828" t="s">
        <v>1477</v>
      </c>
      <c r="AF828">
        <v>3150</v>
      </c>
      <c r="AG828">
        <v>0</v>
      </c>
      <c r="AH828">
        <v>0</v>
      </c>
      <c r="AI828">
        <v>0</v>
      </c>
      <c r="AJ828" t="s">
        <v>1401</v>
      </c>
      <c r="AK828">
        <v>4600007</v>
      </c>
      <c r="AL828">
        <v>46000029</v>
      </c>
      <c r="AM828">
        <v>46000010</v>
      </c>
      <c r="AN828">
        <v>571863</v>
      </c>
      <c r="AO828">
        <v>6125861</v>
      </c>
      <c r="AP828">
        <v>571863</v>
      </c>
      <c r="AQ828">
        <v>6125861</v>
      </c>
      <c r="AR828" t="s">
        <v>758</v>
      </c>
      <c r="AS828" t="s">
        <v>762</v>
      </c>
      <c r="AT828">
        <v>1.4657666666666669</v>
      </c>
      <c r="AU828" t="s">
        <v>763</v>
      </c>
      <c r="AV828">
        <v>3.2500000000000001E-2</v>
      </c>
      <c r="AW828" t="s">
        <v>753</v>
      </c>
      <c r="AX828">
        <v>107.77312499999999</v>
      </c>
      <c r="AY828" t="s">
        <v>753</v>
      </c>
      <c r="AZ828" t="s">
        <v>764</v>
      </c>
      <c r="BA828" t="s">
        <v>753</v>
      </c>
      <c r="BB828" t="s">
        <v>753</v>
      </c>
      <c r="BC828" t="s">
        <v>753</v>
      </c>
      <c r="BD828" t="s">
        <v>753</v>
      </c>
    </row>
    <row r="829" spans="1:56" x14ac:dyDescent="0.25">
      <c r="A829" t="s">
        <v>378</v>
      </c>
      <c r="B829">
        <v>786</v>
      </c>
      <c r="C829">
        <v>2</v>
      </c>
      <c r="D829" t="s">
        <v>1488</v>
      </c>
      <c r="E829">
        <v>230</v>
      </c>
      <c r="F829">
        <v>13.3</v>
      </c>
      <c r="G829">
        <v>10</v>
      </c>
      <c r="H829">
        <v>5.61</v>
      </c>
      <c r="I829">
        <v>8.6</v>
      </c>
      <c r="J829" t="s">
        <v>753</v>
      </c>
      <c r="K829" t="s">
        <v>787</v>
      </c>
      <c r="L829" t="s">
        <v>787</v>
      </c>
      <c r="M829" t="s">
        <v>738</v>
      </c>
      <c r="N829" t="s">
        <v>787</v>
      </c>
      <c r="O829" t="s">
        <v>2352</v>
      </c>
      <c r="P829" t="s">
        <v>753</v>
      </c>
      <c r="Q829" t="s">
        <v>787</v>
      </c>
      <c r="R829" t="s">
        <v>753</v>
      </c>
      <c r="S829" t="s">
        <v>787</v>
      </c>
      <c r="T829" t="s">
        <v>753</v>
      </c>
      <c r="U829">
        <v>0</v>
      </c>
      <c r="V829" t="s">
        <v>753</v>
      </c>
      <c r="W829" t="s">
        <v>787</v>
      </c>
      <c r="X829">
        <v>0</v>
      </c>
      <c r="Y829" t="s">
        <v>753</v>
      </c>
      <c r="Z829" t="s">
        <v>760</v>
      </c>
      <c r="AA829" t="s">
        <v>753</v>
      </c>
      <c r="AB829" t="s">
        <v>764</v>
      </c>
      <c r="AC829">
        <v>1.7839</v>
      </c>
      <c r="AD829">
        <v>15.4704</v>
      </c>
      <c r="AE829">
        <v>0.12570000000000001</v>
      </c>
      <c r="AF829">
        <v>0</v>
      </c>
      <c r="AG829">
        <v>0</v>
      </c>
      <c r="AH829">
        <v>0</v>
      </c>
      <c r="AI829">
        <v>0</v>
      </c>
      <c r="AJ829" t="s">
        <v>1573</v>
      </c>
      <c r="AK829">
        <v>5000027</v>
      </c>
      <c r="AL829">
        <v>50000234</v>
      </c>
      <c r="AM829">
        <v>50000037</v>
      </c>
      <c r="AN829">
        <v>718410</v>
      </c>
      <c r="AO829">
        <v>6190956</v>
      </c>
      <c r="AP829">
        <v>718454</v>
      </c>
      <c r="AQ829">
        <v>6190894</v>
      </c>
      <c r="AR829" t="s">
        <v>758</v>
      </c>
      <c r="AS829" t="s">
        <v>762</v>
      </c>
      <c r="AT829">
        <v>1.4471500000000002</v>
      </c>
      <c r="AU829" t="s">
        <v>763</v>
      </c>
      <c r="AV829">
        <v>0.15400000000000003</v>
      </c>
      <c r="AW829" t="s">
        <v>763</v>
      </c>
      <c r="AX829">
        <v>138.49655000000001</v>
      </c>
      <c r="AY829" t="s">
        <v>753</v>
      </c>
      <c r="AZ829" t="s">
        <v>764</v>
      </c>
      <c r="BA829" t="s">
        <v>753</v>
      </c>
      <c r="BB829" t="s">
        <v>753</v>
      </c>
      <c r="BC829" t="s">
        <v>753</v>
      </c>
      <c r="BD829" t="s">
        <v>753</v>
      </c>
    </row>
    <row r="830" spans="1:56" x14ac:dyDescent="0.25">
      <c r="A830" t="s">
        <v>1331</v>
      </c>
      <c r="B830">
        <v>527</v>
      </c>
      <c r="C830">
        <v>1</v>
      </c>
      <c r="D830" t="s">
        <v>975</v>
      </c>
      <c r="E830">
        <v>710</v>
      </c>
      <c r="F830">
        <v>6.2</v>
      </c>
      <c r="G830">
        <v>9</v>
      </c>
      <c r="H830">
        <v>0.7</v>
      </c>
      <c r="I830">
        <v>1.4</v>
      </c>
      <c r="J830" t="s">
        <v>753</v>
      </c>
      <c r="K830" t="s">
        <v>787</v>
      </c>
      <c r="L830" t="s">
        <v>787</v>
      </c>
      <c r="M830" t="s">
        <v>738</v>
      </c>
      <c r="N830" t="s">
        <v>787</v>
      </c>
      <c r="O830" t="s">
        <v>2352</v>
      </c>
      <c r="P830" t="s">
        <v>753</v>
      </c>
      <c r="Q830" t="s">
        <v>787</v>
      </c>
      <c r="R830" t="s">
        <v>753</v>
      </c>
      <c r="S830" t="s">
        <v>787</v>
      </c>
      <c r="T830" t="s">
        <v>753</v>
      </c>
      <c r="U830">
        <v>0</v>
      </c>
      <c r="V830" t="s">
        <v>753</v>
      </c>
      <c r="W830" t="s">
        <v>787</v>
      </c>
      <c r="X830">
        <v>0</v>
      </c>
      <c r="Y830" t="s">
        <v>753</v>
      </c>
      <c r="Z830">
        <v>0</v>
      </c>
      <c r="AA830" t="s">
        <v>753</v>
      </c>
      <c r="AB830">
        <v>0</v>
      </c>
      <c r="AC830">
        <v>1.1337999999999999</v>
      </c>
      <c r="AD830">
        <v>49.96275</v>
      </c>
      <c r="AE830" t="s">
        <v>1477</v>
      </c>
      <c r="AF830">
        <v>0</v>
      </c>
      <c r="AG830">
        <v>0</v>
      </c>
      <c r="AH830">
        <v>0</v>
      </c>
      <c r="AI830">
        <v>0</v>
      </c>
      <c r="AJ830" t="s">
        <v>1332</v>
      </c>
      <c r="AK830">
        <v>2100346</v>
      </c>
      <c r="AL830">
        <v>21001563</v>
      </c>
      <c r="AM830">
        <v>21000332</v>
      </c>
      <c r="AN830">
        <v>558051</v>
      </c>
      <c r="AO830">
        <v>6237049</v>
      </c>
      <c r="AP830">
        <v>558051</v>
      </c>
      <c r="AQ830">
        <v>6237049</v>
      </c>
      <c r="AR830" t="s">
        <v>758</v>
      </c>
      <c r="AS830" t="s">
        <v>762</v>
      </c>
      <c r="AT830">
        <v>2.6866500000000002</v>
      </c>
      <c r="AU830" t="s">
        <v>763</v>
      </c>
      <c r="AV830">
        <v>0.22789999999999999</v>
      </c>
      <c r="AW830" t="s">
        <v>763</v>
      </c>
      <c r="AX830">
        <v>128.50125</v>
      </c>
      <c r="AY830" t="s">
        <v>753</v>
      </c>
      <c r="AZ830">
        <v>0</v>
      </c>
      <c r="BA830" t="s">
        <v>753</v>
      </c>
      <c r="BB830" t="s">
        <v>753</v>
      </c>
      <c r="BC830" t="s">
        <v>753</v>
      </c>
      <c r="BD830" t="s">
        <v>753</v>
      </c>
    </row>
    <row r="831" spans="1:56" x14ac:dyDescent="0.25">
      <c r="A831" t="s">
        <v>316</v>
      </c>
      <c r="B831">
        <v>680</v>
      </c>
      <c r="C831">
        <v>2</v>
      </c>
      <c r="D831" t="s">
        <v>1467</v>
      </c>
      <c r="E831">
        <v>326</v>
      </c>
      <c r="F831">
        <v>7.4</v>
      </c>
      <c r="G831">
        <v>15</v>
      </c>
      <c r="H831">
        <v>0.56000000000000005</v>
      </c>
      <c r="I831">
        <v>1</v>
      </c>
      <c r="J831" t="s">
        <v>753</v>
      </c>
      <c r="K831" t="s">
        <v>787</v>
      </c>
      <c r="L831" t="s">
        <v>787</v>
      </c>
      <c r="M831" t="s">
        <v>738</v>
      </c>
      <c r="N831" t="s">
        <v>787</v>
      </c>
      <c r="O831" t="s">
        <v>2352</v>
      </c>
      <c r="P831" t="s">
        <v>753</v>
      </c>
      <c r="Q831">
        <v>0</v>
      </c>
      <c r="R831" t="s">
        <v>753</v>
      </c>
      <c r="S831">
        <v>0</v>
      </c>
      <c r="T831" t="s">
        <v>753</v>
      </c>
      <c r="U831">
        <v>0</v>
      </c>
      <c r="V831" t="s">
        <v>753</v>
      </c>
      <c r="W831" t="s">
        <v>787</v>
      </c>
      <c r="X831">
        <v>0</v>
      </c>
      <c r="Y831" t="s">
        <v>753</v>
      </c>
      <c r="Z831">
        <v>0</v>
      </c>
      <c r="AA831" t="s">
        <v>753</v>
      </c>
      <c r="AB831">
        <v>0</v>
      </c>
      <c r="AC831">
        <v>7.2309000000000001</v>
      </c>
      <c r="AD831">
        <v>148.8158</v>
      </c>
      <c r="AE831">
        <v>0.8</v>
      </c>
      <c r="AF831">
        <v>1150</v>
      </c>
      <c r="AG831">
        <v>154</v>
      </c>
      <c r="AH831">
        <v>135</v>
      </c>
      <c r="AI831">
        <v>94</v>
      </c>
      <c r="AJ831" t="s">
        <v>1492</v>
      </c>
      <c r="AK831">
        <v>5100128</v>
      </c>
      <c r="AL831">
        <v>51000492</v>
      </c>
      <c r="AM831">
        <v>51000491</v>
      </c>
      <c r="AN831">
        <v>643688</v>
      </c>
      <c r="AO831">
        <v>6185208</v>
      </c>
      <c r="AP831">
        <v>643688</v>
      </c>
      <c r="AQ831">
        <v>6185208</v>
      </c>
      <c r="AR831" t="s">
        <v>758</v>
      </c>
      <c r="AS831" t="s">
        <v>753</v>
      </c>
      <c r="AT831">
        <v>9.9908000000000001</v>
      </c>
      <c r="AU831" t="s">
        <v>763</v>
      </c>
      <c r="AV831">
        <v>2.7201</v>
      </c>
      <c r="AW831" t="s">
        <v>763</v>
      </c>
      <c r="AX831">
        <v>93.524699999999996</v>
      </c>
      <c r="AY831" t="s">
        <v>753</v>
      </c>
      <c r="AZ831">
        <v>0</v>
      </c>
      <c r="BA831" t="s">
        <v>753</v>
      </c>
      <c r="BB831" t="s">
        <v>753</v>
      </c>
      <c r="BC831" t="s">
        <v>753</v>
      </c>
      <c r="BD831" t="s">
        <v>753</v>
      </c>
    </row>
    <row r="832" spans="1:56" x14ac:dyDescent="0.25">
      <c r="A832" t="s">
        <v>316</v>
      </c>
      <c r="B832">
        <v>1403</v>
      </c>
      <c r="C832">
        <v>1</v>
      </c>
      <c r="D832" t="s">
        <v>1217</v>
      </c>
      <c r="E832">
        <v>665</v>
      </c>
      <c r="F832">
        <v>1.8</v>
      </c>
      <c r="G832">
        <v>5</v>
      </c>
      <c r="H832">
        <v>0.5</v>
      </c>
      <c r="I832">
        <v>1.6</v>
      </c>
      <c r="J832" t="s">
        <v>753</v>
      </c>
      <c r="K832" t="s">
        <v>753</v>
      </c>
      <c r="L832" t="s">
        <v>753</v>
      </c>
      <c r="M832" t="s">
        <v>754</v>
      </c>
      <c r="N832" t="s">
        <v>755</v>
      </c>
      <c r="O832" t="s">
        <v>2352</v>
      </c>
      <c r="P832" t="s">
        <v>753</v>
      </c>
      <c r="Q832">
        <v>0</v>
      </c>
      <c r="R832" t="s">
        <v>753</v>
      </c>
      <c r="S832">
        <v>0</v>
      </c>
      <c r="T832" t="s">
        <v>753</v>
      </c>
      <c r="U832">
        <v>0</v>
      </c>
      <c r="V832" t="s">
        <v>753</v>
      </c>
      <c r="W832" t="s">
        <v>755</v>
      </c>
      <c r="X832">
        <v>0</v>
      </c>
      <c r="Y832" t="s">
        <v>753</v>
      </c>
      <c r="Z832">
        <v>0</v>
      </c>
      <c r="AA832" t="s">
        <v>753</v>
      </c>
      <c r="AB832">
        <v>0</v>
      </c>
      <c r="AC832">
        <v>1.2699999999999999E-2</v>
      </c>
      <c r="AD832">
        <v>123.2007</v>
      </c>
      <c r="AE832">
        <v>0.1</v>
      </c>
      <c r="AF832">
        <v>3130</v>
      </c>
      <c r="AG832">
        <v>0</v>
      </c>
      <c r="AH832">
        <v>0</v>
      </c>
      <c r="AI832">
        <v>0</v>
      </c>
      <c r="AJ832" t="s">
        <v>1831</v>
      </c>
      <c r="AK832">
        <v>2500285</v>
      </c>
      <c r="AL832">
        <v>25000690</v>
      </c>
      <c r="AM832">
        <v>25000696</v>
      </c>
      <c r="AN832">
        <v>457130</v>
      </c>
      <c r="AO832">
        <v>6248069</v>
      </c>
      <c r="AP832">
        <v>99</v>
      </c>
      <c r="AQ832">
        <v>99</v>
      </c>
      <c r="AR832" t="s">
        <v>1744</v>
      </c>
      <c r="AS832">
        <v>0</v>
      </c>
      <c r="AT832">
        <v>0.88300000000000001</v>
      </c>
      <c r="AU832" t="s">
        <v>763</v>
      </c>
      <c r="AV832">
        <v>2.46E-2</v>
      </c>
      <c r="AW832" t="s">
        <v>753</v>
      </c>
      <c r="AX832">
        <v>95.405299999999997</v>
      </c>
      <c r="AY832" t="s">
        <v>753</v>
      </c>
      <c r="AZ832">
        <v>0</v>
      </c>
      <c r="BA832" t="s">
        <v>753</v>
      </c>
      <c r="BB832" t="s">
        <v>753</v>
      </c>
      <c r="BC832" t="s">
        <v>753</v>
      </c>
      <c r="BD832" t="s">
        <v>753</v>
      </c>
    </row>
    <row r="833" spans="1:56" x14ac:dyDescent="0.25">
      <c r="A833" t="s">
        <v>316</v>
      </c>
      <c r="B833">
        <v>1701</v>
      </c>
      <c r="C833">
        <v>1</v>
      </c>
      <c r="D833" t="s">
        <v>1377</v>
      </c>
      <c r="E833">
        <v>746</v>
      </c>
      <c r="F833">
        <v>2.2000000000000002</v>
      </c>
      <c r="G833">
        <v>17</v>
      </c>
      <c r="H833">
        <v>1.5</v>
      </c>
      <c r="I833">
        <v>2.5</v>
      </c>
      <c r="J833" t="s">
        <v>753</v>
      </c>
      <c r="K833" t="s">
        <v>1477</v>
      </c>
      <c r="L833" t="s">
        <v>1477</v>
      </c>
      <c r="M833">
        <v>0</v>
      </c>
      <c r="N833">
        <v>0</v>
      </c>
      <c r="O833" t="s">
        <v>2352</v>
      </c>
      <c r="P833" t="s">
        <v>753</v>
      </c>
      <c r="Q833">
        <v>0</v>
      </c>
      <c r="R833" t="s">
        <v>753</v>
      </c>
      <c r="S833">
        <v>0</v>
      </c>
      <c r="T833" t="s">
        <v>753</v>
      </c>
      <c r="U833">
        <v>0</v>
      </c>
      <c r="V833" t="s">
        <v>753</v>
      </c>
      <c r="W833">
        <v>0</v>
      </c>
      <c r="X833">
        <v>0</v>
      </c>
      <c r="Y833" t="s">
        <v>753</v>
      </c>
      <c r="Z833">
        <v>0</v>
      </c>
      <c r="AA833" t="s">
        <v>753</v>
      </c>
      <c r="AB833">
        <v>0</v>
      </c>
      <c r="AC833" t="s">
        <v>1477</v>
      </c>
      <c r="AD833" t="s">
        <v>1477</v>
      </c>
      <c r="AE833" t="s">
        <v>1477</v>
      </c>
      <c r="AF833">
        <v>3140</v>
      </c>
      <c r="AG833">
        <v>0</v>
      </c>
      <c r="AH833">
        <v>0</v>
      </c>
      <c r="AI833">
        <v>0</v>
      </c>
      <c r="AJ833" t="s">
        <v>1858</v>
      </c>
      <c r="AK833">
        <v>2600070</v>
      </c>
      <c r="AL833">
        <v>26000141</v>
      </c>
      <c r="AM833">
        <v>26000194</v>
      </c>
      <c r="AN833">
        <v>99</v>
      </c>
      <c r="AO833">
        <v>99</v>
      </c>
      <c r="AP833">
        <v>99</v>
      </c>
      <c r="AQ833">
        <v>99</v>
      </c>
      <c r="AR833" t="s">
        <v>1744</v>
      </c>
      <c r="AS833">
        <v>0</v>
      </c>
      <c r="AT833" t="s">
        <v>1477</v>
      </c>
      <c r="AU833">
        <v>0</v>
      </c>
      <c r="AV833" t="s">
        <v>1477</v>
      </c>
      <c r="AW833">
        <v>0</v>
      </c>
      <c r="AX833" t="s">
        <v>1477</v>
      </c>
      <c r="AY833">
        <v>0</v>
      </c>
      <c r="AZ833">
        <v>0</v>
      </c>
      <c r="BA833" t="s">
        <v>753</v>
      </c>
      <c r="BB833" t="s">
        <v>753</v>
      </c>
      <c r="BC833" t="s">
        <v>753</v>
      </c>
      <c r="BD833" t="s">
        <v>753</v>
      </c>
    </row>
    <row r="834" spans="1:56" x14ac:dyDescent="0.25">
      <c r="A834" t="s">
        <v>155</v>
      </c>
      <c r="B834">
        <v>390</v>
      </c>
      <c r="C834">
        <v>1</v>
      </c>
      <c r="D834" t="s">
        <v>998</v>
      </c>
      <c r="E834">
        <v>779</v>
      </c>
      <c r="F834">
        <v>223.6</v>
      </c>
      <c r="G834">
        <v>9</v>
      </c>
      <c r="H834">
        <v>0.74</v>
      </c>
      <c r="I834">
        <v>1.6</v>
      </c>
      <c r="J834" t="s">
        <v>753</v>
      </c>
      <c r="K834" t="s">
        <v>760</v>
      </c>
      <c r="L834" t="s">
        <v>760</v>
      </c>
      <c r="M834" t="s">
        <v>738</v>
      </c>
      <c r="N834" t="s">
        <v>760</v>
      </c>
      <c r="O834" t="s">
        <v>762</v>
      </c>
      <c r="P834" t="s">
        <v>753</v>
      </c>
      <c r="Q834" t="s">
        <v>753</v>
      </c>
      <c r="R834" t="s">
        <v>753</v>
      </c>
      <c r="S834" t="s">
        <v>753</v>
      </c>
      <c r="T834" t="s">
        <v>753</v>
      </c>
      <c r="U834" t="s">
        <v>762</v>
      </c>
      <c r="V834" t="s">
        <v>753</v>
      </c>
      <c r="W834" t="s">
        <v>762</v>
      </c>
      <c r="X834">
        <v>0</v>
      </c>
      <c r="Y834" t="s">
        <v>753</v>
      </c>
      <c r="Z834" t="s">
        <v>760</v>
      </c>
      <c r="AA834" t="s">
        <v>753</v>
      </c>
      <c r="AB834">
        <v>0</v>
      </c>
      <c r="AC834">
        <v>2.19285</v>
      </c>
      <c r="AD834">
        <v>45.359699999999997</v>
      </c>
      <c r="AE834">
        <v>0.27086666666666664</v>
      </c>
      <c r="AF834">
        <v>3140</v>
      </c>
      <c r="AG834">
        <v>32</v>
      </c>
      <c r="AH834">
        <v>32</v>
      </c>
      <c r="AI834">
        <v>0</v>
      </c>
      <c r="AJ834" t="s">
        <v>1170</v>
      </c>
      <c r="AK834">
        <v>1600008</v>
      </c>
      <c r="AL834">
        <v>16000078</v>
      </c>
      <c r="AM834">
        <v>16000050</v>
      </c>
      <c r="AN834">
        <v>485844</v>
      </c>
      <c r="AO834">
        <v>6267943</v>
      </c>
      <c r="AP834">
        <v>487041</v>
      </c>
      <c r="AQ834">
        <v>6268819</v>
      </c>
      <c r="AR834" t="s">
        <v>758</v>
      </c>
      <c r="AS834" t="s">
        <v>753</v>
      </c>
      <c r="AT834">
        <v>1.4853666666666667</v>
      </c>
      <c r="AU834" t="s">
        <v>763</v>
      </c>
      <c r="AV834">
        <v>0.12119999999999999</v>
      </c>
      <c r="AW834" t="s">
        <v>763</v>
      </c>
      <c r="AX834">
        <v>99.499466666666663</v>
      </c>
      <c r="AY834" t="s">
        <v>753</v>
      </c>
      <c r="AZ834">
        <v>0</v>
      </c>
      <c r="BA834" t="s">
        <v>753</v>
      </c>
      <c r="BB834" t="s">
        <v>753</v>
      </c>
      <c r="BC834" t="s">
        <v>753</v>
      </c>
      <c r="BD834" t="s">
        <v>753</v>
      </c>
    </row>
    <row r="835" spans="1:56" x14ac:dyDescent="0.25">
      <c r="A835" t="s">
        <v>64</v>
      </c>
      <c r="B835">
        <v>180</v>
      </c>
      <c r="C835">
        <v>1</v>
      </c>
      <c r="D835" t="s">
        <v>917</v>
      </c>
      <c r="E835">
        <v>420</v>
      </c>
      <c r="F835">
        <v>7.9</v>
      </c>
      <c r="G835">
        <v>9</v>
      </c>
      <c r="H835">
        <v>2.85</v>
      </c>
      <c r="I835">
        <v>5.8</v>
      </c>
      <c r="J835" t="s">
        <v>753</v>
      </c>
      <c r="K835" t="s">
        <v>760</v>
      </c>
      <c r="L835" t="s">
        <v>760</v>
      </c>
      <c r="M835" t="s">
        <v>738</v>
      </c>
      <c r="N835" t="s">
        <v>760</v>
      </c>
      <c r="O835" t="s">
        <v>2352</v>
      </c>
      <c r="P835" t="s">
        <v>753</v>
      </c>
      <c r="Q835" t="s">
        <v>762</v>
      </c>
      <c r="R835" t="s">
        <v>753</v>
      </c>
      <c r="S835" t="s">
        <v>762</v>
      </c>
      <c r="T835" t="s">
        <v>753</v>
      </c>
      <c r="U835">
        <v>0</v>
      </c>
      <c r="V835" t="s">
        <v>753</v>
      </c>
      <c r="W835" t="s">
        <v>760</v>
      </c>
      <c r="X835">
        <v>0</v>
      </c>
      <c r="Y835" t="s">
        <v>753</v>
      </c>
      <c r="Z835" t="s">
        <v>753</v>
      </c>
      <c r="AA835" t="s">
        <v>753</v>
      </c>
      <c r="AB835" t="s">
        <v>764</v>
      </c>
      <c r="AC835">
        <v>2.6202000000000001</v>
      </c>
      <c r="AD835">
        <v>15.6462</v>
      </c>
      <c r="AE835">
        <v>0</v>
      </c>
      <c r="AF835">
        <v>0</v>
      </c>
      <c r="AG835">
        <v>0</v>
      </c>
      <c r="AH835">
        <v>0</v>
      </c>
      <c r="AI835">
        <v>0</v>
      </c>
      <c r="AJ835" t="s">
        <v>1409</v>
      </c>
      <c r="AK835">
        <v>4600008</v>
      </c>
      <c r="AL835">
        <v>46000090</v>
      </c>
      <c r="AM835">
        <v>46000013</v>
      </c>
      <c r="AN835">
        <v>561030</v>
      </c>
      <c r="AO835">
        <v>6122153</v>
      </c>
      <c r="AP835">
        <v>560981</v>
      </c>
      <c r="AQ835">
        <v>6122135</v>
      </c>
      <c r="AR835" t="s">
        <v>758</v>
      </c>
      <c r="AS835" t="s">
        <v>762</v>
      </c>
      <c r="AT835">
        <v>1.2859</v>
      </c>
      <c r="AU835" t="s">
        <v>753</v>
      </c>
      <c r="AV835">
        <v>0.50485000000000002</v>
      </c>
      <c r="AW835" t="s">
        <v>763</v>
      </c>
      <c r="AX835">
        <v>100.80410000000001</v>
      </c>
      <c r="AY835" t="s">
        <v>753</v>
      </c>
      <c r="AZ835" t="s">
        <v>764</v>
      </c>
      <c r="BA835" t="s">
        <v>753</v>
      </c>
      <c r="BB835" t="s">
        <v>753</v>
      </c>
      <c r="BC835" t="s">
        <v>753</v>
      </c>
      <c r="BD835" t="s">
        <v>753</v>
      </c>
    </row>
    <row r="836" spans="1:56" x14ac:dyDescent="0.25">
      <c r="A836" t="s">
        <v>1171</v>
      </c>
      <c r="B836">
        <v>391</v>
      </c>
      <c r="C836">
        <v>1</v>
      </c>
      <c r="D836" t="s">
        <v>998</v>
      </c>
      <c r="E836">
        <v>730</v>
      </c>
      <c r="F836">
        <v>5.3</v>
      </c>
      <c r="G836">
        <v>13</v>
      </c>
      <c r="H836">
        <v>0.5</v>
      </c>
      <c r="I836">
        <v>0.7</v>
      </c>
      <c r="J836" t="s">
        <v>753</v>
      </c>
      <c r="K836" t="s">
        <v>787</v>
      </c>
      <c r="L836" t="s">
        <v>787</v>
      </c>
      <c r="M836" t="s">
        <v>738</v>
      </c>
      <c r="N836" t="s">
        <v>787</v>
      </c>
      <c r="O836" t="s">
        <v>2352</v>
      </c>
      <c r="P836" t="s">
        <v>753</v>
      </c>
      <c r="Q836" t="s">
        <v>787</v>
      </c>
      <c r="R836" t="s">
        <v>753</v>
      </c>
      <c r="S836" t="s">
        <v>787</v>
      </c>
      <c r="T836" t="s">
        <v>753</v>
      </c>
      <c r="U836">
        <v>0</v>
      </c>
      <c r="V836" t="s">
        <v>753</v>
      </c>
      <c r="W836" t="s">
        <v>787</v>
      </c>
      <c r="X836">
        <v>0</v>
      </c>
      <c r="Y836" t="s">
        <v>753</v>
      </c>
      <c r="Z836">
        <v>0</v>
      </c>
      <c r="AA836" t="s">
        <v>753</v>
      </c>
      <c r="AB836">
        <v>0</v>
      </c>
      <c r="AC836">
        <v>1.5908</v>
      </c>
      <c r="AD836">
        <v>167.2697</v>
      </c>
      <c r="AE836" t="s">
        <v>1477</v>
      </c>
      <c r="AF836">
        <v>3150</v>
      </c>
      <c r="AG836">
        <v>30</v>
      </c>
      <c r="AH836">
        <v>30</v>
      </c>
      <c r="AI836">
        <v>0</v>
      </c>
      <c r="AJ836" t="s">
        <v>1172</v>
      </c>
      <c r="AK836">
        <v>1800214</v>
      </c>
      <c r="AL836">
        <v>18000918</v>
      </c>
      <c r="AM836">
        <v>18000797</v>
      </c>
      <c r="AN836">
        <v>552099</v>
      </c>
      <c r="AO836">
        <v>6258904</v>
      </c>
      <c r="AP836">
        <v>552099</v>
      </c>
      <c r="AQ836">
        <v>6258904</v>
      </c>
      <c r="AR836" t="s">
        <v>758</v>
      </c>
      <c r="AS836" t="s">
        <v>762</v>
      </c>
      <c r="AT836">
        <v>4.0109000000000004</v>
      </c>
      <c r="AU836" t="s">
        <v>763</v>
      </c>
      <c r="AV836">
        <v>0.64880000000000004</v>
      </c>
      <c r="AW836" t="s">
        <v>763</v>
      </c>
      <c r="AX836">
        <v>117.9414</v>
      </c>
      <c r="AY836" t="s">
        <v>753</v>
      </c>
      <c r="AZ836">
        <v>0</v>
      </c>
      <c r="BA836" t="s">
        <v>753</v>
      </c>
      <c r="BB836" t="s">
        <v>753</v>
      </c>
      <c r="BC836" t="s">
        <v>753</v>
      </c>
      <c r="BD836" t="s">
        <v>753</v>
      </c>
    </row>
    <row r="837" spans="1:56" x14ac:dyDescent="0.25">
      <c r="A837" t="s">
        <v>54</v>
      </c>
      <c r="B837">
        <v>155</v>
      </c>
      <c r="C837">
        <v>1</v>
      </c>
      <c r="D837" t="s">
        <v>863</v>
      </c>
      <c r="E837">
        <v>621</v>
      </c>
      <c r="F837">
        <v>8.5</v>
      </c>
      <c r="G837">
        <v>9</v>
      </c>
      <c r="H837">
        <v>0.47</v>
      </c>
      <c r="I837">
        <v>1.2</v>
      </c>
      <c r="J837" t="s">
        <v>753</v>
      </c>
      <c r="K837" t="s">
        <v>760</v>
      </c>
      <c r="L837" t="s">
        <v>760</v>
      </c>
      <c r="M837" t="s">
        <v>738</v>
      </c>
      <c r="N837" t="s">
        <v>760</v>
      </c>
      <c r="O837" t="s">
        <v>2352</v>
      </c>
      <c r="P837" t="s">
        <v>753</v>
      </c>
      <c r="Q837" t="s">
        <v>762</v>
      </c>
      <c r="R837" t="s">
        <v>753</v>
      </c>
      <c r="S837" t="s">
        <v>762</v>
      </c>
      <c r="T837" t="s">
        <v>753</v>
      </c>
      <c r="U837">
        <v>0</v>
      </c>
      <c r="V837" t="s">
        <v>753</v>
      </c>
      <c r="W837" t="s">
        <v>760</v>
      </c>
      <c r="X837">
        <v>0</v>
      </c>
      <c r="Y837" t="s">
        <v>753</v>
      </c>
      <c r="Z837">
        <v>0</v>
      </c>
      <c r="AA837" t="s">
        <v>753</v>
      </c>
      <c r="AB837">
        <v>0</v>
      </c>
      <c r="AC837">
        <v>1.5622</v>
      </c>
      <c r="AD837">
        <v>28.026299999999999</v>
      </c>
      <c r="AE837" t="s">
        <v>1477</v>
      </c>
      <c r="AF837">
        <v>3150</v>
      </c>
      <c r="AG837">
        <v>0</v>
      </c>
      <c r="AH837">
        <v>0</v>
      </c>
      <c r="AI837">
        <v>0</v>
      </c>
      <c r="AJ837" t="s">
        <v>909</v>
      </c>
      <c r="AK837">
        <v>3400040</v>
      </c>
      <c r="AL837">
        <v>34000437</v>
      </c>
      <c r="AM837">
        <v>34000436</v>
      </c>
      <c r="AN837">
        <v>526570</v>
      </c>
      <c r="AO837">
        <v>6155512</v>
      </c>
      <c r="AP837">
        <v>526570</v>
      </c>
      <c r="AQ837">
        <v>6155512</v>
      </c>
      <c r="AR837" t="s">
        <v>758</v>
      </c>
      <c r="AS837" t="s">
        <v>753</v>
      </c>
      <c r="AT837">
        <v>1.6868000000000001</v>
      </c>
      <c r="AU837" t="s">
        <v>763</v>
      </c>
      <c r="AV837">
        <v>0.11219999999999999</v>
      </c>
      <c r="AW837" t="s">
        <v>763</v>
      </c>
      <c r="AX837">
        <v>99.555300000000003</v>
      </c>
      <c r="AY837" t="s">
        <v>753</v>
      </c>
      <c r="AZ837">
        <v>0</v>
      </c>
      <c r="BA837" t="s">
        <v>753</v>
      </c>
      <c r="BB837" t="s">
        <v>753</v>
      </c>
      <c r="BC837" t="s">
        <v>753</v>
      </c>
      <c r="BD837" t="s">
        <v>753</v>
      </c>
    </row>
    <row r="838" spans="1:56" x14ac:dyDescent="0.25">
      <c r="A838" t="s">
        <v>178</v>
      </c>
      <c r="B838">
        <v>443</v>
      </c>
      <c r="C838">
        <v>1</v>
      </c>
      <c r="D838" t="s">
        <v>1217</v>
      </c>
      <c r="E838">
        <v>665</v>
      </c>
      <c r="F838">
        <v>4</v>
      </c>
      <c r="G838">
        <v>13</v>
      </c>
      <c r="H838">
        <v>0.66</v>
      </c>
      <c r="I838">
        <v>1.4</v>
      </c>
      <c r="J838" t="s">
        <v>753</v>
      </c>
      <c r="K838" t="s">
        <v>755</v>
      </c>
      <c r="L838" t="s">
        <v>755</v>
      </c>
      <c r="M838" t="s">
        <v>754</v>
      </c>
      <c r="N838" t="s">
        <v>755</v>
      </c>
      <c r="O838" t="s">
        <v>2352</v>
      </c>
      <c r="P838" t="s">
        <v>753</v>
      </c>
      <c r="Q838" t="s">
        <v>755</v>
      </c>
      <c r="R838" t="s">
        <v>753</v>
      </c>
      <c r="S838" t="s">
        <v>755</v>
      </c>
      <c r="T838" t="s">
        <v>753</v>
      </c>
      <c r="U838">
        <v>0</v>
      </c>
      <c r="V838" t="s">
        <v>753</v>
      </c>
      <c r="W838" t="s">
        <v>755</v>
      </c>
      <c r="X838">
        <v>0</v>
      </c>
      <c r="Y838" t="s">
        <v>753</v>
      </c>
      <c r="Z838">
        <v>0</v>
      </c>
      <c r="AA838" t="s">
        <v>753</v>
      </c>
      <c r="AB838">
        <v>0</v>
      </c>
      <c r="AC838">
        <v>1.0229999999999999</v>
      </c>
      <c r="AD838">
        <v>105.5658</v>
      </c>
      <c r="AE838">
        <v>0.1</v>
      </c>
      <c r="AF838">
        <v>3130</v>
      </c>
      <c r="AG838">
        <v>65</v>
      </c>
      <c r="AH838">
        <v>58</v>
      </c>
      <c r="AI838">
        <v>38</v>
      </c>
      <c r="AJ838" t="s">
        <v>1247</v>
      </c>
      <c r="AK838">
        <v>2200020</v>
      </c>
      <c r="AL838">
        <v>22000229</v>
      </c>
      <c r="AM838">
        <v>22000034</v>
      </c>
      <c r="AN838">
        <v>452500</v>
      </c>
      <c r="AO838">
        <v>6250742</v>
      </c>
      <c r="AP838">
        <v>452500</v>
      </c>
      <c r="AQ838">
        <v>6250742</v>
      </c>
      <c r="AR838" t="s">
        <v>758</v>
      </c>
      <c r="AS838" t="s">
        <v>755</v>
      </c>
      <c r="AT838">
        <v>1.4379999999999999</v>
      </c>
      <c r="AU838" t="s">
        <v>753</v>
      </c>
      <c r="AV838">
        <v>3.6700000000000003E-2</v>
      </c>
      <c r="AW838" t="s">
        <v>755</v>
      </c>
      <c r="AX838">
        <v>73.088200000000001</v>
      </c>
      <c r="AY838" t="s">
        <v>753</v>
      </c>
      <c r="AZ838" t="s">
        <v>764</v>
      </c>
      <c r="BA838" t="s">
        <v>753</v>
      </c>
      <c r="BB838" t="s">
        <v>753</v>
      </c>
      <c r="BC838" t="s">
        <v>753</v>
      </c>
      <c r="BD838" t="s">
        <v>753</v>
      </c>
    </row>
    <row r="839" spans="1:56" x14ac:dyDescent="0.25">
      <c r="A839" t="s">
        <v>347</v>
      </c>
      <c r="B839">
        <v>730</v>
      </c>
      <c r="C839">
        <v>2</v>
      </c>
      <c r="D839" t="s">
        <v>1495</v>
      </c>
      <c r="E839">
        <v>190</v>
      </c>
      <c r="F839">
        <v>123</v>
      </c>
      <c r="G839">
        <v>10</v>
      </c>
      <c r="H839">
        <v>3.44</v>
      </c>
      <c r="I839">
        <v>7.8</v>
      </c>
      <c r="J839" t="s">
        <v>753</v>
      </c>
      <c r="K839" t="s">
        <v>760</v>
      </c>
      <c r="L839" t="s">
        <v>760</v>
      </c>
      <c r="M839" t="s">
        <v>738</v>
      </c>
      <c r="N839" t="s">
        <v>753</v>
      </c>
      <c r="O839" t="s">
        <v>753</v>
      </c>
      <c r="P839" t="s">
        <v>753</v>
      </c>
      <c r="Q839" t="s">
        <v>753</v>
      </c>
      <c r="R839" t="s">
        <v>753</v>
      </c>
      <c r="S839" t="s">
        <v>753</v>
      </c>
      <c r="T839" t="s">
        <v>753</v>
      </c>
      <c r="U839" t="s">
        <v>753</v>
      </c>
      <c r="V839" t="s">
        <v>753</v>
      </c>
      <c r="W839" t="s">
        <v>753</v>
      </c>
      <c r="X839" t="s">
        <v>762</v>
      </c>
      <c r="Y839" t="s">
        <v>753</v>
      </c>
      <c r="Z839" t="s">
        <v>760</v>
      </c>
      <c r="AA839" t="s">
        <v>753</v>
      </c>
      <c r="AB839" t="s">
        <v>790</v>
      </c>
      <c r="AC839">
        <v>2.2490000000000001</v>
      </c>
      <c r="AD839">
        <v>9.3382000000000005</v>
      </c>
      <c r="AE839">
        <v>0.1179</v>
      </c>
      <c r="AF839">
        <v>3140</v>
      </c>
      <c r="AG839">
        <v>0</v>
      </c>
      <c r="AH839">
        <v>0</v>
      </c>
      <c r="AI839">
        <v>0</v>
      </c>
      <c r="AJ839" t="s">
        <v>1534</v>
      </c>
      <c r="AK839">
        <v>5200013</v>
      </c>
      <c r="AL839">
        <v>52000100</v>
      </c>
      <c r="AM839">
        <v>52000014</v>
      </c>
      <c r="AN839">
        <v>710238</v>
      </c>
      <c r="AO839">
        <v>6186185</v>
      </c>
      <c r="AP839">
        <v>710238</v>
      </c>
      <c r="AQ839">
        <v>6186185</v>
      </c>
      <c r="AR839" t="s">
        <v>758</v>
      </c>
      <c r="AS839" t="s">
        <v>755</v>
      </c>
      <c r="AT839">
        <v>0.70960000000000001</v>
      </c>
      <c r="AU839" t="s">
        <v>753</v>
      </c>
      <c r="AV839">
        <v>2.6049999999999997E-2</v>
      </c>
      <c r="AW839" t="s">
        <v>755</v>
      </c>
      <c r="AX839">
        <v>100.42316666666666</v>
      </c>
      <c r="AY839" t="s">
        <v>753</v>
      </c>
      <c r="AZ839" t="s">
        <v>764</v>
      </c>
      <c r="BA839" t="s">
        <v>753</v>
      </c>
      <c r="BB839" t="s">
        <v>753</v>
      </c>
      <c r="BC839" t="s">
        <v>753</v>
      </c>
      <c r="BD839" t="s">
        <v>753</v>
      </c>
    </row>
    <row r="840" spans="1:56" x14ac:dyDescent="0.25">
      <c r="A840" t="s">
        <v>156</v>
      </c>
      <c r="B840">
        <v>392</v>
      </c>
      <c r="C840">
        <v>1</v>
      </c>
      <c r="D840" t="s">
        <v>998</v>
      </c>
      <c r="E840">
        <v>665</v>
      </c>
      <c r="F840">
        <v>33.9</v>
      </c>
      <c r="G840">
        <v>11</v>
      </c>
      <c r="H840">
        <v>0.69</v>
      </c>
      <c r="I840">
        <v>1.4</v>
      </c>
      <c r="J840" t="s">
        <v>753</v>
      </c>
      <c r="K840" t="s">
        <v>787</v>
      </c>
      <c r="L840" t="s">
        <v>787</v>
      </c>
      <c r="M840" t="s">
        <v>738</v>
      </c>
      <c r="N840" t="s">
        <v>787</v>
      </c>
      <c r="O840" t="s">
        <v>2352</v>
      </c>
      <c r="P840" t="s">
        <v>753</v>
      </c>
      <c r="Q840">
        <v>0</v>
      </c>
      <c r="R840" t="s">
        <v>753</v>
      </c>
      <c r="S840">
        <v>0</v>
      </c>
      <c r="T840" t="s">
        <v>753</v>
      </c>
      <c r="U840" t="s">
        <v>787</v>
      </c>
      <c r="V840" t="s">
        <v>753</v>
      </c>
      <c r="W840" t="s">
        <v>787</v>
      </c>
      <c r="X840">
        <v>0</v>
      </c>
      <c r="Y840" t="s">
        <v>753</v>
      </c>
      <c r="Z840" t="s">
        <v>760</v>
      </c>
      <c r="AA840" t="s">
        <v>753</v>
      </c>
      <c r="AB840">
        <v>0</v>
      </c>
      <c r="AC840" t="s">
        <v>1477</v>
      </c>
      <c r="AD840" t="s">
        <v>1477</v>
      </c>
      <c r="AE840">
        <v>3.0108999999999999</v>
      </c>
      <c r="AF840">
        <v>0</v>
      </c>
      <c r="AG840">
        <v>0</v>
      </c>
      <c r="AH840">
        <v>0</v>
      </c>
      <c r="AI840">
        <v>0</v>
      </c>
      <c r="AJ840" t="s">
        <v>1173</v>
      </c>
      <c r="AK840">
        <v>1600027</v>
      </c>
      <c r="AL840">
        <v>16000298</v>
      </c>
      <c r="AM840">
        <v>16000061</v>
      </c>
      <c r="AN840">
        <v>448478</v>
      </c>
      <c r="AO840">
        <v>6270080</v>
      </c>
      <c r="AP840">
        <v>448443</v>
      </c>
      <c r="AQ840">
        <v>6270264</v>
      </c>
      <c r="AR840" t="s">
        <v>758</v>
      </c>
      <c r="AS840">
        <v>0</v>
      </c>
      <c r="AT840" t="s">
        <v>1477</v>
      </c>
      <c r="AU840" t="s">
        <v>763</v>
      </c>
      <c r="AV840">
        <v>1.0000000000000001E-5</v>
      </c>
      <c r="AW840" t="s">
        <v>763</v>
      </c>
      <c r="AX840" t="s">
        <v>1477</v>
      </c>
      <c r="AY840" t="s">
        <v>753</v>
      </c>
      <c r="AZ840">
        <v>0</v>
      </c>
      <c r="BA840" t="s">
        <v>753</v>
      </c>
      <c r="BB840" t="s">
        <v>753</v>
      </c>
      <c r="BC840" t="s">
        <v>753</v>
      </c>
      <c r="BD840" t="s">
        <v>753</v>
      </c>
    </row>
    <row r="841" spans="1:56" x14ac:dyDescent="0.25">
      <c r="A841" t="s">
        <v>1174</v>
      </c>
      <c r="B841">
        <v>393</v>
      </c>
      <c r="C841">
        <v>1</v>
      </c>
      <c r="D841" t="s">
        <v>998</v>
      </c>
      <c r="E841">
        <v>773</v>
      </c>
      <c r="F841">
        <v>57.2</v>
      </c>
      <c r="G841">
        <v>11</v>
      </c>
      <c r="H841">
        <v>1.28</v>
      </c>
      <c r="I841">
        <v>3.25</v>
      </c>
      <c r="J841" t="s">
        <v>753</v>
      </c>
      <c r="K841" t="s">
        <v>762</v>
      </c>
      <c r="L841" t="s">
        <v>762</v>
      </c>
      <c r="M841" t="s">
        <v>738</v>
      </c>
      <c r="N841" t="s">
        <v>762</v>
      </c>
      <c r="O841" t="s">
        <v>2352</v>
      </c>
      <c r="P841" t="s">
        <v>753</v>
      </c>
      <c r="Q841">
        <v>0</v>
      </c>
      <c r="R841" t="s">
        <v>753</v>
      </c>
      <c r="S841">
        <v>0</v>
      </c>
      <c r="T841" t="s">
        <v>753</v>
      </c>
      <c r="U841">
        <v>0</v>
      </c>
      <c r="V841" t="s">
        <v>753</v>
      </c>
      <c r="W841" t="s">
        <v>762</v>
      </c>
      <c r="X841">
        <v>0</v>
      </c>
      <c r="Y841" t="s">
        <v>753</v>
      </c>
      <c r="Z841">
        <v>0</v>
      </c>
      <c r="AA841" t="s">
        <v>753</v>
      </c>
      <c r="AB841">
        <v>0</v>
      </c>
      <c r="AC841">
        <v>2.0649999999999999</v>
      </c>
      <c r="AD841">
        <v>25.67925</v>
      </c>
      <c r="AE841">
        <v>0.80220000000000002</v>
      </c>
      <c r="AF841">
        <v>3150</v>
      </c>
      <c r="AG841">
        <v>28</v>
      </c>
      <c r="AH841">
        <v>28</v>
      </c>
      <c r="AI841">
        <v>27</v>
      </c>
      <c r="AJ841" t="s">
        <v>1175</v>
      </c>
      <c r="AK841">
        <v>1200004</v>
      </c>
      <c r="AL841">
        <v>12000278</v>
      </c>
      <c r="AM841">
        <v>12000004</v>
      </c>
      <c r="AN841">
        <v>478399</v>
      </c>
      <c r="AO841">
        <v>6285172</v>
      </c>
      <c r="AP841">
        <v>478399</v>
      </c>
      <c r="AQ841">
        <v>6285172</v>
      </c>
      <c r="AR841" t="s">
        <v>758</v>
      </c>
      <c r="AS841" t="s">
        <v>762</v>
      </c>
      <c r="AT841">
        <v>1.5846</v>
      </c>
      <c r="AU841" t="s">
        <v>763</v>
      </c>
      <c r="AV841">
        <v>0.1212</v>
      </c>
      <c r="AW841" t="s">
        <v>753</v>
      </c>
      <c r="AX841">
        <v>107.13765000000001</v>
      </c>
      <c r="AY841" t="s">
        <v>753</v>
      </c>
      <c r="AZ841">
        <v>0</v>
      </c>
      <c r="BA841" t="s">
        <v>753</v>
      </c>
      <c r="BB841" t="s">
        <v>753</v>
      </c>
      <c r="BC841" t="s">
        <v>753</v>
      </c>
      <c r="BD841" t="s">
        <v>753</v>
      </c>
    </row>
    <row r="842" spans="1:56" x14ac:dyDescent="0.25">
      <c r="A842" t="s">
        <v>293</v>
      </c>
      <c r="B842">
        <v>641</v>
      </c>
      <c r="C842">
        <v>1</v>
      </c>
      <c r="D842" t="s">
        <v>941</v>
      </c>
      <c r="E842">
        <v>760</v>
      </c>
      <c r="F842">
        <v>340.8</v>
      </c>
      <c r="G842">
        <v>11</v>
      </c>
      <c r="H842">
        <v>0.64</v>
      </c>
      <c r="I842">
        <v>1</v>
      </c>
      <c r="J842" t="s">
        <v>753</v>
      </c>
      <c r="K842" t="s">
        <v>762</v>
      </c>
      <c r="L842" t="s">
        <v>762</v>
      </c>
      <c r="M842" t="s">
        <v>738</v>
      </c>
      <c r="N842" t="s">
        <v>762</v>
      </c>
      <c r="O842" t="s">
        <v>2352</v>
      </c>
      <c r="P842" t="s">
        <v>753</v>
      </c>
      <c r="Q842">
        <v>0</v>
      </c>
      <c r="R842" t="s">
        <v>753</v>
      </c>
      <c r="S842">
        <v>0</v>
      </c>
      <c r="T842" t="s">
        <v>753</v>
      </c>
      <c r="U842">
        <v>0</v>
      </c>
      <c r="V842" t="s">
        <v>753</v>
      </c>
      <c r="W842" t="s">
        <v>762</v>
      </c>
      <c r="X842">
        <v>0</v>
      </c>
      <c r="Y842" t="s">
        <v>753</v>
      </c>
      <c r="Z842">
        <v>0</v>
      </c>
      <c r="AA842" t="s">
        <v>753</v>
      </c>
      <c r="AB842">
        <v>0</v>
      </c>
      <c r="AC842">
        <v>2.0030000000000001</v>
      </c>
      <c r="AD842">
        <v>24.704000000000001</v>
      </c>
      <c r="AE842">
        <v>0.6724</v>
      </c>
      <c r="AF842">
        <v>1150</v>
      </c>
      <c r="AG842">
        <v>66</v>
      </c>
      <c r="AH842">
        <v>59</v>
      </c>
      <c r="AI842">
        <v>41</v>
      </c>
      <c r="AJ842" t="s">
        <v>1452</v>
      </c>
      <c r="AK842">
        <v>2500070</v>
      </c>
      <c r="AL842">
        <v>25000563</v>
      </c>
      <c r="AM842">
        <v>25000107</v>
      </c>
      <c r="AN842">
        <v>446865</v>
      </c>
      <c r="AO842">
        <v>6226517</v>
      </c>
      <c r="AP842">
        <v>446865</v>
      </c>
      <c r="AQ842">
        <v>6226517</v>
      </c>
      <c r="AR842" t="s">
        <v>758</v>
      </c>
      <c r="AS842" t="s">
        <v>762</v>
      </c>
      <c r="AT842">
        <v>2.0657999999999999</v>
      </c>
      <c r="AU842" t="s">
        <v>763</v>
      </c>
      <c r="AV842">
        <v>0.1236</v>
      </c>
      <c r="AW842" t="s">
        <v>753</v>
      </c>
      <c r="AX842">
        <v>105.4862</v>
      </c>
      <c r="AY842" t="s">
        <v>753</v>
      </c>
      <c r="AZ842" t="s">
        <v>790</v>
      </c>
      <c r="BA842" t="s">
        <v>753</v>
      </c>
      <c r="BB842" t="s">
        <v>753</v>
      </c>
      <c r="BC842" t="s">
        <v>753</v>
      </c>
      <c r="BD842" t="s">
        <v>753</v>
      </c>
    </row>
    <row r="843" spans="1:56" x14ac:dyDescent="0.25">
      <c r="A843" t="s">
        <v>95</v>
      </c>
      <c r="B843">
        <v>242</v>
      </c>
      <c r="C843">
        <v>1</v>
      </c>
      <c r="D843" t="s">
        <v>979</v>
      </c>
      <c r="E843">
        <v>479</v>
      </c>
      <c r="F843">
        <v>10.8</v>
      </c>
      <c r="G843">
        <v>9</v>
      </c>
      <c r="H843">
        <v>2.9</v>
      </c>
      <c r="I843">
        <v>4.3</v>
      </c>
      <c r="J843" t="s">
        <v>753</v>
      </c>
      <c r="K843" t="s">
        <v>760</v>
      </c>
      <c r="L843" t="s">
        <v>760</v>
      </c>
      <c r="M843" t="s">
        <v>738</v>
      </c>
      <c r="N843" t="s">
        <v>762</v>
      </c>
      <c r="O843" t="s">
        <v>2352</v>
      </c>
      <c r="P843" t="s">
        <v>753</v>
      </c>
      <c r="Q843" t="s">
        <v>760</v>
      </c>
      <c r="R843" t="s">
        <v>753</v>
      </c>
      <c r="S843" t="s">
        <v>760</v>
      </c>
      <c r="T843" t="s">
        <v>753</v>
      </c>
      <c r="U843">
        <v>0</v>
      </c>
      <c r="V843" t="s">
        <v>753</v>
      </c>
      <c r="W843" t="s">
        <v>762</v>
      </c>
      <c r="X843">
        <v>0</v>
      </c>
      <c r="Y843" t="s">
        <v>753</v>
      </c>
      <c r="Z843">
        <v>0</v>
      </c>
      <c r="AA843" t="s">
        <v>753</v>
      </c>
      <c r="AB843">
        <v>0</v>
      </c>
      <c r="AC843">
        <v>3.1243499999999997</v>
      </c>
      <c r="AD843">
        <v>10.830366666666668</v>
      </c>
      <c r="AE843" t="s">
        <v>1477</v>
      </c>
      <c r="AF843">
        <v>3150</v>
      </c>
      <c r="AG843">
        <v>0</v>
      </c>
      <c r="AH843">
        <v>0</v>
      </c>
      <c r="AI843">
        <v>0</v>
      </c>
      <c r="AJ843" t="s">
        <v>994</v>
      </c>
      <c r="AK843">
        <v>4700013</v>
      </c>
      <c r="AL843">
        <v>47000164</v>
      </c>
      <c r="AM843">
        <v>47000017</v>
      </c>
      <c r="AN843">
        <v>599779</v>
      </c>
      <c r="AO843">
        <v>6104178</v>
      </c>
      <c r="AP843">
        <v>599840</v>
      </c>
      <c r="AQ843">
        <v>6104102</v>
      </c>
      <c r="AR843" t="s">
        <v>758</v>
      </c>
      <c r="AS843" t="s">
        <v>753</v>
      </c>
      <c r="AT843">
        <v>0.97610000000000008</v>
      </c>
      <c r="AU843" t="s">
        <v>755</v>
      </c>
      <c r="AV843">
        <v>7.4750000000000011E-2</v>
      </c>
      <c r="AW843" t="s">
        <v>753</v>
      </c>
      <c r="AX843">
        <v>96.61393333333335</v>
      </c>
      <c r="AY843" t="s">
        <v>753</v>
      </c>
      <c r="AZ843" t="s">
        <v>790</v>
      </c>
      <c r="BA843" t="s">
        <v>753</v>
      </c>
      <c r="BB843" t="s">
        <v>753</v>
      </c>
      <c r="BC843" t="s">
        <v>753</v>
      </c>
      <c r="BD843" t="s">
        <v>753</v>
      </c>
    </row>
    <row r="844" spans="1:56" x14ac:dyDescent="0.25">
      <c r="A844" t="s">
        <v>439</v>
      </c>
      <c r="B844">
        <v>903</v>
      </c>
      <c r="C844">
        <v>2</v>
      </c>
      <c r="D844" t="s">
        <v>1541</v>
      </c>
      <c r="E844">
        <v>329</v>
      </c>
      <c r="F844">
        <v>5.5</v>
      </c>
      <c r="G844">
        <v>13</v>
      </c>
      <c r="H844">
        <v>0.82</v>
      </c>
      <c r="I844">
        <v>2</v>
      </c>
      <c r="J844" t="s">
        <v>753</v>
      </c>
      <c r="K844" t="s">
        <v>787</v>
      </c>
      <c r="L844" t="s">
        <v>787</v>
      </c>
      <c r="M844" t="s">
        <v>738</v>
      </c>
      <c r="N844" t="s">
        <v>787</v>
      </c>
      <c r="O844" t="s">
        <v>2352</v>
      </c>
      <c r="P844" t="s">
        <v>753</v>
      </c>
      <c r="Q844" t="s">
        <v>787</v>
      </c>
      <c r="R844" t="s">
        <v>753</v>
      </c>
      <c r="S844" t="s">
        <v>787</v>
      </c>
      <c r="T844" t="s">
        <v>753</v>
      </c>
      <c r="U844">
        <v>0</v>
      </c>
      <c r="V844" t="s">
        <v>753</v>
      </c>
      <c r="W844" t="s">
        <v>787</v>
      </c>
      <c r="X844">
        <v>0</v>
      </c>
      <c r="Y844" t="s">
        <v>753</v>
      </c>
      <c r="Z844">
        <v>0</v>
      </c>
      <c r="AA844" t="s">
        <v>753</v>
      </c>
      <c r="AB844">
        <v>0</v>
      </c>
      <c r="AC844">
        <v>4.9989999999999997</v>
      </c>
      <c r="AD844">
        <v>67.033600000000007</v>
      </c>
      <c r="AE844">
        <v>0.35970000000000002</v>
      </c>
      <c r="AF844">
        <v>0</v>
      </c>
      <c r="AG844">
        <v>0</v>
      </c>
      <c r="AH844">
        <v>0</v>
      </c>
      <c r="AI844">
        <v>0</v>
      </c>
      <c r="AJ844" t="s">
        <v>1658</v>
      </c>
      <c r="AK844">
        <v>5700110</v>
      </c>
      <c r="AL844">
        <v>57000192</v>
      </c>
      <c r="AM844">
        <v>57000191</v>
      </c>
      <c r="AN844">
        <v>676811</v>
      </c>
      <c r="AO844">
        <v>6141317</v>
      </c>
      <c r="AP844">
        <v>676859</v>
      </c>
      <c r="AQ844">
        <v>6141305</v>
      </c>
      <c r="AR844" t="s">
        <v>758</v>
      </c>
      <c r="AS844" t="s">
        <v>753</v>
      </c>
      <c r="AT844">
        <v>2.8151999999999999</v>
      </c>
      <c r="AU844" t="s">
        <v>763</v>
      </c>
      <c r="AV844">
        <v>0.42049999999999998</v>
      </c>
      <c r="AW844" t="s">
        <v>763</v>
      </c>
      <c r="AX844">
        <v>94.395600000000002</v>
      </c>
      <c r="AY844" t="s">
        <v>753</v>
      </c>
      <c r="AZ844">
        <v>0</v>
      </c>
      <c r="BA844" t="s">
        <v>753</v>
      </c>
      <c r="BB844" t="s">
        <v>753</v>
      </c>
      <c r="BC844" t="s">
        <v>753</v>
      </c>
      <c r="BD844" t="s">
        <v>753</v>
      </c>
    </row>
    <row r="845" spans="1:56" x14ac:dyDescent="0.25">
      <c r="A845" t="s">
        <v>440</v>
      </c>
      <c r="B845">
        <v>904</v>
      </c>
      <c r="C845">
        <v>2</v>
      </c>
      <c r="D845" t="s">
        <v>1541</v>
      </c>
      <c r="E845">
        <v>320</v>
      </c>
      <c r="F845">
        <v>68.2</v>
      </c>
      <c r="G845">
        <v>10</v>
      </c>
      <c r="H845">
        <v>10.050000000000001</v>
      </c>
      <c r="I845">
        <v>23</v>
      </c>
      <c r="J845" t="s">
        <v>753</v>
      </c>
      <c r="K845" t="s">
        <v>760</v>
      </c>
      <c r="L845" t="s">
        <v>760</v>
      </c>
      <c r="M845" t="s">
        <v>738</v>
      </c>
      <c r="N845" t="s">
        <v>760</v>
      </c>
      <c r="O845" t="s">
        <v>2352</v>
      </c>
      <c r="P845" t="s">
        <v>753</v>
      </c>
      <c r="Q845" t="s">
        <v>762</v>
      </c>
      <c r="R845" t="s">
        <v>753</v>
      </c>
      <c r="S845" t="s">
        <v>762</v>
      </c>
      <c r="T845" t="s">
        <v>753</v>
      </c>
      <c r="U845">
        <v>0</v>
      </c>
      <c r="V845" t="s">
        <v>753</v>
      </c>
      <c r="W845" t="s">
        <v>760</v>
      </c>
      <c r="X845">
        <v>0</v>
      </c>
      <c r="Y845" t="s">
        <v>753</v>
      </c>
      <c r="Z845">
        <v>0</v>
      </c>
      <c r="AA845" t="s">
        <v>753</v>
      </c>
      <c r="AB845">
        <v>0</v>
      </c>
      <c r="AC845">
        <v>1.84165</v>
      </c>
      <c r="AD845">
        <v>6.8802500000000002</v>
      </c>
      <c r="AE845" t="s">
        <v>1477</v>
      </c>
      <c r="AF845">
        <v>3150</v>
      </c>
      <c r="AG845">
        <v>161</v>
      </c>
      <c r="AH845">
        <v>142</v>
      </c>
      <c r="AI845">
        <v>101</v>
      </c>
      <c r="AJ845" t="s">
        <v>1659</v>
      </c>
      <c r="AK845">
        <v>5700052</v>
      </c>
      <c r="AL845">
        <v>57000330</v>
      </c>
      <c r="AM845">
        <v>57000102</v>
      </c>
      <c r="AN845">
        <v>689419</v>
      </c>
      <c r="AO845">
        <v>6132094</v>
      </c>
      <c r="AP845">
        <v>689419</v>
      </c>
      <c r="AQ845">
        <v>6132094</v>
      </c>
      <c r="AR845" t="s">
        <v>758</v>
      </c>
      <c r="AS845" t="s">
        <v>762</v>
      </c>
      <c r="AT845">
        <v>0.9829</v>
      </c>
      <c r="AU845" t="s">
        <v>763</v>
      </c>
      <c r="AV845">
        <v>8.14E-2</v>
      </c>
      <c r="AW845" t="s">
        <v>763</v>
      </c>
      <c r="AX845">
        <v>105.97845</v>
      </c>
      <c r="AY845" t="s">
        <v>753</v>
      </c>
      <c r="AZ845" t="s">
        <v>790</v>
      </c>
      <c r="BA845" t="s">
        <v>753</v>
      </c>
      <c r="BB845" t="s">
        <v>753</v>
      </c>
      <c r="BC845" t="s">
        <v>753</v>
      </c>
      <c r="BD845" t="s">
        <v>753</v>
      </c>
    </row>
    <row r="846" spans="1:56" x14ac:dyDescent="0.25">
      <c r="A846" t="s">
        <v>643</v>
      </c>
      <c r="B846">
        <v>89</v>
      </c>
      <c r="C846">
        <v>1</v>
      </c>
      <c r="D846" t="s">
        <v>801</v>
      </c>
      <c r="E846">
        <v>573</v>
      </c>
      <c r="F846">
        <v>24.6</v>
      </c>
      <c r="G846">
        <v>9</v>
      </c>
      <c r="H846">
        <v>0.5</v>
      </c>
      <c r="I846">
        <v>1.5</v>
      </c>
      <c r="J846" t="s">
        <v>753</v>
      </c>
      <c r="K846" t="s">
        <v>760</v>
      </c>
      <c r="L846" t="s">
        <v>760</v>
      </c>
      <c r="M846" t="s">
        <v>738</v>
      </c>
      <c r="N846" t="s">
        <v>753</v>
      </c>
      <c r="O846" t="s">
        <v>753</v>
      </c>
      <c r="P846" t="s">
        <v>753</v>
      </c>
      <c r="Q846" t="s">
        <v>755</v>
      </c>
      <c r="R846" t="s">
        <v>753</v>
      </c>
      <c r="S846" t="s">
        <v>755</v>
      </c>
      <c r="T846" t="s">
        <v>753</v>
      </c>
      <c r="U846" t="s">
        <v>753</v>
      </c>
      <c r="V846" t="s">
        <v>753</v>
      </c>
      <c r="W846" t="s">
        <v>753</v>
      </c>
      <c r="X846">
        <v>0</v>
      </c>
      <c r="Y846" t="s">
        <v>753</v>
      </c>
      <c r="Z846" t="s">
        <v>760</v>
      </c>
      <c r="AA846" t="s">
        <v>753</v>
      </c>
      <c r="AB846">
        <v>0</v>
      </c>
      <c r="AC846">
        <v>1.0215000000000001</v>
      </c>
      <c r="AD846">
        <v>56.8322</v>
      </c>
      <c r="AE846">
        <v>0.1</v>
      </c>
      <c r="AF846">
        <v>3150</v>
      </c>
      <c r="AG846">
        <v>84</v>
      </c>
      <c r="AH846">
        <v>73</v>
      </c>
      <c r="AI846">
        <v>56</v>
      </c>
      <c r="AJ846" t="s">
        <v>857</v>
      </c>
      <c r="AK846">
        <v>3000010</v>
      </c>
      <c r="AL846">
        <v>30000159</v>
      </c>
      <c r="AM846">
        <v>30000038</v>
      </c>
      <c r="AN846">
        <v>453739</v>
      </c>
      <c r="AO846">
        <v>6170468</v>
      </c>
      <c r="AP846">
        <v>453739</v>
      </c>
      <c r="AQ846">
        <v>6170468</v>
      </c>
      <c r="AR846" t="s">
        <v>758</v>
      </c>
      <c r="AS846" t="s">
        <v>753</v>
      </c>
      <c r="AT846">
        <v>1.2153</v>
      </c>
      <c r="AU846" t="s">
        <v>753</v>
      </c>
      <c r="AV846">
        <v>0.1225</v>
      </c>
      <c r="AW846" t="s">
        <v>763</v>
      </c>
      <c r="AX846">
        <v>89.362200000000001</v>
      </c>
      <c r="AY846" t="s">
        <v>753</v>
      </c>
      <c r="AZ846" t="s">
        <v>790</v>
      </c>
      <c r="BA846" t="s">
        <v>753</v>
      </c>
      <c r="BB846" t="s">
        <v>753</v>
      </c>
      <c r="BC846" t="s">
        <v>753</v>
      </c>
      <c r="BD846" t="s">
        <v>753</v>
      </c>
    </row>
    <row r="847" spans="1:56" x14ac:dyDescent="0.25">
      <c r="A847" t="s">
        <v>690</v>
      </c>
      <c r="B847">
        <v>11006</v>
      </c>
      <c r="C847">
        <v>1</v>
      </c>
      <c r="D847" t="s">
        <v>801</v>
      </c>
      <c r="E847">
        <v>573</v>
      </c>
      <c r="F847">
        <v>7.4</v>
      </c>
      <c r="G847">
        <v>5</v>
      </c>
      <c r="H847">
        <v>0.5</v>
      </c>
      <c r="I847" t="s">
        <v>1477</v>
      </c>
      <c r="J847" t="s">
        <v>753</v>
      </c>
      <c r="K847" t="s">
        <v>787</v>
      </c>
      <c r="L847" t="s">
        <v>787</v>
      </c>
      <c r="M847" t="s">
        <v>738</v>
      </c>
      <c r="N847" t="s">
        <v>787</v>
      </c>
      <c r="O847" t="s">
        <v>2352</v>
      </c>
      <c r="P847" t="s">
        <v>753</v>
      </c>
      <c r="Q847" t="s">
        <v>753</v>
      </c>
      <c r="R847" t="s">
        <v>753</v>
      </c>
      <c r="S847" t="s">
        <v>753</v>
      </c>
      <c r="T847" t="s">
        <v>753</v>
      </c>
      <c r="U847">
        <v>0</v>
      </c>
      <c r="V847" t="s">
        <v>753</v>
      </c>
      <c r="W847" t="s">
        <v>787</v>
      </c>
      <c r="X847">
        <v>0</v>
      </c>
      <c r="Y847" t="s">
        <v>753</v>
      </c>
      <c r="Z847">
        <v>0</v>
      </c>
      <c r="AA847" t="s">
        <v>753</v>
      </c>
      <c r="AB847">
        <v>0</v>
      </c>
      <c r="AC847" t="s">
        <v>1477</v>
      </c>
      <c r="AD847" t="s">
        <v>1477</v>
      </c>
      <c r="AE847" t="s">
        <v>1477</v>
      </c>
      <c r="AF847">
        <v>3160</v>
      </c>
      <c r="AG847">
        <v>84</v>
      </c>
      <c r="AH847">
        <v>73</v>
      </c>
      <c r="AI847">
        <v>50</v>
      </c>
      <c r="AJ847" t="s">
        <v>1138</v>
      </c>
      <c r="AK847">
        <v>30000025</v>
      </c>
      <c r="AL847">
        <v>30000025</v>
      </c>
      <c r="AM847">
        <v>30000018</v>
      </c>
      <c r="AN847">
        <v>99</v>
      </c>
      <c r="AO847">
        <v>99</v>
      </c>
      <c r="AP847">
        <v>99</v>
      </c>
      <c r="AQ847">
        <v>99</v>
      </c>
      <c r="AR847" t="s">
        <v>758</v>
      </c>
      <c r="AS847">
        <v>0</v>
      </c>
      <c r="AT847" t="s">
        <v>1477</v>
      </c>
      <c r="AU847" t="s">
        <v>763</v>
      </c>
      <c r="AV847">
        <v>1.0000000000000001E-5</v>
      </c>
      <c r="AW847" t="s">
        <v>763</v>
      </c>
      <c r="AX847" t="s">
        <v>1477</v>
      </c>
      <c r="AY847" t="s">
        <v>753</v>
      </c>
      <c r="AZ847">
        <v>0</v>
      </c>
      <c r="BA847" t="s">
        <v>753</v>
      </c>
      <c r="BB847" t="s">
        <v>753</v>
      </c>
      <c r="BC847" t="s">
        <v>753</v>
      </c>
      <c r="BD847" t="s">
        <v>753</v>
      </c>
    </row>
    <row r="848" spans="1:56" x14ac:dyDescent="0.25">
      <c r="A848" t="s">
        <v>179</v>
      </c>
      <c r="B848">
        <v>444</v>
      </c>
      <c r="C848">
        <v>1</v>
      </c>
      <c r="D848" t="s">
        <v>1217</v>
      </c>
      <c r="E848">
        <v>665</v>
      </c>
      <c r="F848">
        <v>21.9</v>
      </c>
      <c r="G848">
        <v>13</v>
      </c>
      <c r="H848">
        <v>0.96</v>
      </c>
      <c r="I848">
        <v>1.8</v>
      </c>
      <c r="J848" t="s">
        <v>753</v>
      </c>
      <c r="K848" t="s">
        <v>753</v>
      </c>
      <c r="L848" t="s">
        <v>762</v>
      </c>
      <c r="M848" t="s">
        <v>754</v>
      </c>
      <c r="N848" t="s">
        <v>753</v>
      </c>
      <c r="O848">
        <v>0</v>
      </c>
      <c r="P848" t="s">
        <v>753</v>
      </c>
      <c r="Q848" t="s">
        <v>755</v>
      </c>
      <c r="R848" t="s">
        <v>753</v>
      </c>
      <c r="S848" t="s">
        <v>755</v>
      </c>
      <c r="T848" t="s">
        <v>753</v>
      </c>
      <c r="U848" t="s">
        <v>753</v>
      </c>
      <c r="V848" t="s">
        <v>753</v>
      </c>
      <c r="W848" t="s">
        <v>753</v>
      </c>
      <c r="X848">
        <v>0</v>
      </c>
      <c r="Y848" t="s">
        <v>753</v>
      </c>
      <c r="Z848" t="s">
        <v>755</v>
      </c>
      <c r="AA848" t="s">
        <v>753</v>
      </c>
      <c r="AB848" t="s">
        <v>764</v>
      </c>
      <c r="AC848">
        <v>1.0604</v>
      </c>
      <c r="AD848">
        <v>66.095399999999998</v>
      </c>
      <c r="AE848">
        <v>0.1114</v>
      </c>
      <c r="AF848">
        <v>3130</v>
      </c>
      <c r="AG848">
        <v>65</v>
      </c>
      <c r="AH848">
        <v>58</v>
      </c>
      <c r="AI848">
        <v>38</v>
      </c>
      <c r="AJ848" t="s">
        <v>1248</v>
      </c>
      <c r="AK848">
        <v>2200022</v>
      </c>
      <c r="AL848">
        <v>22000228</v>
      </c>
      <c r="AM848">
        <v>22000038</v>
      </c>
      <c r="AN848">
        <v>453846</v>
      </c>
      <c r="AO848">
        <v>6251739</v>
      </c>
      <c r="AP848">
        <v>453718</v>
      </c>
      <c r="AQ848">
        <v>6251756</v>
      </c>
      <c r="AR848" t="s">
        <v>758</v>
      </c>
      <c r="AS848">
        <v>0</v>
      </c>
      <c r="AT848">
        <v>1.2917999999999998</v>
      </c>
      <c r="AU848" t="s">
        <v>755</v>
      </c>
      <c r="AV848">
        <v>8.14E-2</v>
      </c>
      <c r="AW848" t="s">
        <v>755</v>
      </c>
      <c r="AX848">
        <v>80.155900000000003</v>
      </c>
      <c r="AY848" t="s">
        <v>753</v>
      </c>
      <c r="AZ848" t="s">
        <v>764</v>
      </c>
      <c r="BA848" t="s">
        <v>753</v>
      </c>
      <c r="BB848" t="s">
        <v>753</v>
      </c>
      <c r="BC848" t="s">
        <v>753</v>
      </c>
      <c r="BD848" t="s">
        <v>753</v>
      </c>
    </row>
    <row r="849" spans="1:56" x14ac:dyDescent="0.25">
      <c r="A849" t="s">
        <v>233</v>
      </c>
      <c r="B849">
        <v>529</v>
      </c>
      <c r="C849">
        <v>1</v>
      </c>
      <c r="D849" t="s">
        <v>975</v>
      </c>
      <c r="E849">
        <v>740</v>
      </c>
      <c r="F849">
        <v>544.29999999999995</v>
      </c>
      <c r="G849">
        <v>10</v>
      </c>
      <c r="H849">
        <v>3.07</v>
      </c>
      <c r="I849">
        <v>8</v>
      </c>
      <c r="J849" t="s">
        <v>753</v>
      </c>
      <c r="K849" t="s">
        <v>762</v>
      </c>
      <c r="L849" t="s">
        <v>762</v>
      </c>
      <c r="M849" t="s">
        <v>738</v>
      </c>
      <c r="N849" t="s">
        <v>753</v>
      </c>
      <c r="O849" t="s">
        <v>2352</v>
      </c>
      <c r="P849" t="s">
        <v>753</v>
      </c>
      <c r="Q849" t="s">
        <v>753</v>
      </c>
      <c r="R849" t="s">
        <v>753</v>
      </c>
      <c r="S849" t="s">
        <v>753</v>
      </c>
      <c r="T849" t="s">
        <v>753</v>
      </c>
      <c r="U849">
        <v>0</v>
      </c>
      <c r="V849" t="s">
        <v>753</v>
      </c>
      <c r="W849" t="s">
        <v>753</v>
      </c>
      <c r="X849">
        <v>0</v>
      </c>
      <c r="Y849" t="s">
        <v>753</v>
      </c>
      <c r="Z849" t="s">
        <v>755</v>
      </c>
      <c r="AA849" t="s">
        <v>753</v>
      </c>
      <c r="AB849" t="s">
        <v>764</v>
      </c>
      <c r="AC849">
        <v>1.7765</v>
      </c>
      <c r="AD849">
        <v>20.19455</v>
      </c>
      <c r="AE849">
        <v>0.1</v>
      </c>
      <c r="AF849">
        <v>3150</v>
      </c>
      <c r="AG849">
        <v>0</v>
      </c>
      <c r="AH849">
        <v>0</v>
      </c>
      <c r="AI849">
        <v>0</v>
      </c>
      <c r="AJ849" t="s">
        <v>1334</v>
      </c>
      <c r="AK849">
        <v>2100286</v>
      </c>
      <c r="AL849">
        <v>21006040</v>
      </c>
      <c r="AM849">
        <v>21000948</v>
      </c>
      <c r="AN849">
        <v>536479</v>
      </c>
      <c r="AO849">
        <v>6241513</v>
      </c>
      <c r="AP849">
        <v>536479</v>
      </c>
      <c r="AQ849">
        <v>6241513</v>
      </c>
      <c r="AR849" t="s">
        <v>758</v>
      </c>
      <c r="AS849" t="s">
        <v>755</v>
      </c>
      <c r="AT849">
        <v>0.82969999999999999</v>
      </c>
      <c r="AU849" t="s">
        <v>763</v>
      </c>
      <c r="AV849">
        <v>4.2700000000000002E-2</v>
      </c>
      <c r="AW849" t="s">
        <v>763</v>
      </c>
      <c r="AX849">
        <v>101.5934</v>
      </c>
      <c r="AY849" t="s">
        <v>753</v>
      </c>
      <c r="AZ849" t="s">
        <v>764</v>
      </c>
      <c r="BA849" t="s">
        <v>753</v>
      </c>
      <c r="BB849" t="s">
        <v>753</v>
      </c>
      <c r="BC849" t="s">
        <v>753</v>
      </c>
      <c r="BD849" t="s">
        <v>753</v>
      </c>
    </row>
    <row r="850" spans="1:56" x14ac:dyDescent="0.25">
      <c r="A850" t="s">
        <v>1942</v>
      </c>
      <c r="B850">
        <v>2504</v>
      </c>
      <c r="C850">
        <v>2</v>
      </c>
      <c r="D850" t="s">
        <v>1541</v>
      </c>
      <c r="E850">
        <v>340</v>
      </c>
      <c r="F850">
        <v>7.8</v>
      </c>
      <c r="G850">
        <v>17</v>
      </c>
      <c r="H850" t="s">
        <v>1477</v>
      </c>
      <c r="I850" t="s">
        <v>1477</v>
      </c>
      <c r="J850" t="s">
        <v>753</v>
      </c>
      <c r="K850" t="s">
        <v>1477</v>
      </c>
      <c r="L850" t="s">
        <v>1477</v>
      </c>
      <c r="M850">
        <v>0</v>
      </c>
      <c r="N850">
        <v>0</v>
      </c>
      <c r="O850" t="s">
        <v>2352</v>
      </c>
      <c r="P850" t="s">
        <v>753</v>
      </c>
      <c r="Q850">
        <v>0</v>
      </c>
      <c r="R850" t="s">
        <v>753</v>
      </c>
      <c r="S850">
        <v>0</v>
      </c>
      <c r="T850" t="s">
        <v>753</v>
      </c>
      <c r="U850">
        <v>0</v>
      </c>
      <c r="V850" t="s">
        <v>753</v>
      </c>
      <c r="W850">
        <v>0</v>
      </c>
      <c r="X850">
        <v>0</v>
      </c>
      <c r="Y850" t="s">
        <v>753</v>
      </c>
      <c r="Z850">
        <v>0</v>
      </c>
      <c r="AA850" t="s">
        <v>753</v>
      </c>
      <c r="AB850">
        <v>0</v>
      </c>
      <c r="AC850" t="s">
        <v>1477</v>
      </c>
      <c r="AD850" t="s">
        <v>1477</v>
      </c>
      <c r="AE850" t="s">
        <v>1477</v>
      </c>
      <c r="AF850">
        <v>0</v>
      </c>
      <c r="AG850">
        <v>0</v>
      </c>
      <c r="AH850">
        <v>0</v>
      </c>
      <c r="AI850">
        <v>0</v>
      </c>
      <c r="AJ850" t="s">
        <v>1138</v>
      </c>
      <c r="AK850" t="s">
        <v>1138</v>
      </c>
      <c r="AL850" t="s">
        <v>1138</v>
      </c>
      <c r="AM850">
        <v>70000064</v>
      </c>
      <c r="AN850">
        <v>99</v>
      </c>
      <c r="AO850">
        <v>99</v>
      </c>
      <c r="AP850">
        <v>99</v>
      </c>
      <c r="AQ850">
        <v>99</v>
      </c>
      <c r="AR850" t="s">
        <v>1744</v>
      </c>
      <c r="AS850">
        <v>0</v>
      </c>
      <c r="AT850" t="s">
        <v>1477</v>
      </c>
      <c r="AU850">
        <v>0</v>
      </c>
      <c r="AV850" t="s">
        <v>1477</v>
      </c>
      <c r="AW850">
        <v>0</v>
      </c>
      <c r="AX850" t="s">
        <v>1477</v>
      </c>
      <c r="AY850">
        <v>0</v>
      </c>
      <c r="AZ850">
        <v>0</v>
      </c>
      <c r="BA850" t="s">
        <v>753</v>
      </c>
      <c r="BB850" t="s">
        <v>753</v>
      </c>
      <c r="BC850" t="s">
        <v>753</v>
      </c>
      <c r="BD850" t="s">
        <v>753</v>
      </c>
    </row>
    <row r="851" spans="1:56" x14ac:dyDescent="0.25">
      <c r="A851" t="s">
        <v>968</v>
      </c>
      <c r="B851">
        <v>210</v>
      </c>
      <c r="C851">
        <v>1</v>
      </c>
      <c r="D851" t="s">
        <v>961</v>
      </c>
      <c r="E851">
        <v>430</v>
      </c>
      <c r="F851">
        <v>6.8</v>
      </c>
      <c r="G851">
        <v>9</v>
      </c>
      <c r="H851">
        <v>2.97</v>
      </c>
      <c r="I851">
        <v>8.3000000000000007</v>
      </c>
      <c r="J851" t="s">
        <v>753</v>
      </c>
      <c r="K851" t="s">
        <v>755</v>
      </c>
      <c r="L851" t="s">
        <v>755</v>
      </c>
      <c r="M851" t="s">
        <v>754</v>
      </c>
      <c r="N851" t="s">
        <v>755</v>
      </c>
      <c r="O851" t="s">
        <v>2352</v>
      </c>
      <c r="P851" t="s">
        <v>753</v>
      </c>
      <c r="Q851" t="s">
        <v>755</v>
      </c>
      <c r="R851" t="s">
        <v>753</v>
      </c>
      <c r="S851" t="s">
        <v>755</v>
      </c>
      <c r="T851" t="s">
        <v>753</v>
      </c>
      <c r="U851">
        <v>0</v>
      </c>
      <c r="V851" t="s">
        <v>753</v>
      </c>
      <c r="W851" t="s">
        <v>755</v>
      </c>
      <c r="X851">
        <v>0</v>
      </c>
      <c r="Y851" t="s">
        <v>753</v>
      </c>
      <c r="Z851">
        <v>0</v>
      </c>
      <c r="AA851" t="s">
        <v>753</v>
      </c>
      <c r="AB851">
        <v>0</v>
      </c>
      <c r="AC851">
        <v>1.6589999999999998</v>
      </c>
      <c r="AD851">
        <v>6.7591999999999999</v>
      </c>
      <c r="AE851" t="s">
        <v>1477</v>
      </c>
      <c r="AF851">
        <v>3150</v>
      </c>
      <c r="AG851">
        <v>0</v>
      </c>
      <c r="AH851">
        <v>0</v>
      </c>
      <c r="AI851">
        <v>0</v>
      </c>
      <c r="AJ851" t="s">
        <v>969</v>
      </c>
      <c r="AK851">
        <v>4400077</v>
      </c>
      <c r="AL851">
        <v>44000444</v>
      </c>
      <c r="AM851">
        <v>44000443</v>
      </c>
      <c r="AN851">
        <v>596708</v>
      </c>
      <c r="AO851">
        <v>6131444</v>
      </c>
      <c r="AP851">
        <v>596708</v>
      </c>
      <c r="AQ851">
        <v>6131444</v>
      </c>
      <c r="AR851" t="s">
        <v>758</v>
      </c>
      <c r="AS851" t="s">
        <v>755</v>
      </c>
      <c r="AT851">
        <v>0.51770000000000005</v>
      </c>
      <c r="AU851" t="s">
        <v>755</v>
      </c>
      <c r="AV851">
        <v>2.2599999999999999E-2</v>
      </c>
      <c r="AW851" t="s">
        <v>755</v>
      </c>
      <c r="AX851">
        <v>108.20359999999999</v>
      </c>
      <c r="AY851" t="s">
        <v>753</v>
      </c>
      <c r="AZ851">
        <v>0</v>
      </c>
      <c r="BA851" t="s">
        <v>753</v>
      </c>
      <c r="BB851" t="s">
        <v>753</v>
      </c>
      <c r="BC851" t="s">
        <v>753</v>
      </c>
      <c r="BD851" t="s">
        <v>753</v>
      </c>
    </row>
    <row r="852" spans="1:56" x14ac:dyDescent="0.25">
      <c r="A852" t="s">
        <v>298</v>
      </c>
      <c r="B852">
        <v>656</v>
      </c>
      <c r="C852">
        <v>1</v>
      </c>
      <c r="D852" t="s">
        <v>879</v>
      </c>
      <c r="E852">
        <v>746</v>
      </c>
      <c r="F852">
        <v>28.6</v>
      </c>
      <c r="G852">
        <v>10</v>
      </c>
      <c r="H852">
        <v>7.72</v>
      </c>
      <c r="I852">
        <v>17.7</v>
      </c>
      <c r="J852" t="s">
        <v>753</v>
      </c>
      <c r="K852" t="s">
        <v>762</v>
      </c>
      <c r="L852" t="s">
        <v>762</v>
      </c>
      <c r="M852" t="s">
        <v>738</v>
      </c>
      <c r="N852" t="s">
        <v>762</v>
      </c>
      <c r="O852" t="s">
        <v>2352</v>
      </c>
      <c r="P852" t="s">
        <v>753</v>
      </c>
      <c r="Q852" t="s">
        <v>753</v>
      </c>
      <c r="R852" t="s">
        <v>753</v>
      </c>
      <c r="S852" t="s">
        <v>753</v>
      </c>
      <c r="T852" t="s">
        <v>753</v>
      </c>
      <c r="U852" t="s">
        <v>762</v>
      </c>
      <c r="V852" t="s">
        <v>753</v>
      </c>
      <c r="W852" t="s">
        <v>762</v>
      </c>
      <c r="X852">
        <v>0</v>
      </c>
      <c r="Y852" t="s">
        <v>753</v>
      </c>
      <c r="Z852" t="s">
        <v>753</v>
      </c>
      <c r="AA852" t="s">
        <v>753</v>
      </c>
      <c r="AB852" t="s">
        <v>764</v>
      </c>
      <c r="AC852">
        <v>2.5933999999999999</v>
      </c>
      <c r="AD852">
        <v>9.5546000000000006</v>
      </c>
      <c r="AE852">
        <v>0.1</v>
      </c>
      <c r="AF852">
        <v>3150</v>
      </c>
      <c r="AG852">
        <v>0</v>
      </c>
      <c r="AH852">
        <v>0</v>
      </c>
      <c r="AI852">
        <v>0</v>
      </c>
      <c r="AJ852" t="s">
        <v>1465</v>
      </c>
      <c r="AK852">
        <v>2700007</v>
      </c>
      <c r="AL852">
        <v>27000136</v>
      </c>
      <c r="AM852">
        <v>27000011</v>
      </c>
      <c r="AN852">
        <v>554540</v>
      </c>
      <c r="AO852">
        <v>6201824</v>
      </c>
      <c r="AP852">
        <v>554649</v>
      </c>
      <c r="AQ852">
        <v>6202193</v>
      </c>
      <c r="AR852" t="s">
        <v>758</v>
      </c>
      <c r="AS852" t="s">
        <v>755</v>
      </c>
      <c r="AT852">
        <v>0.74860000000000004</v>
      </c>
      <c r="AU852" t="s">
        <v>753</v>
      </c>
      <c r="AV852">
        <v>3.61E-2</v>
      </c>
      <c r="AW852" t="s">
        <v>763</v>
      </c>
      <c r="AX852">
        <v>98.812799999999996</v>
      </c>
      <c r="AY852" t="s">
        <v>753</v>
      </c>
      <c r="AZ852" t="s">
        <v>764</v>
      </c>
      <c r="BA852" t="s">
        <v>753</v>
      </c>
      <c r="BB852" t="s">
        <v>753</v>
      </c>
      <c r="BC852" t="s">
        <v>753</v>
      </c>
      <c r="BD852" t="s">
        <v>753</v>
      </c>
    </row>
    <row r="853" spans="1:56" x14ac:dyDescent="0.25">
      <c r="A853" t="s">
        <v>348</v>
      </c>
      <c r="B853">
        <v>731</v>
      </c>
      <c r="C853">
        <v>2</v>
      </c>
      <c r="D853" t="s">
        <v>1495</v>
      </c>
      <c r="E853">
        <v>219</v>
      </c>
      <c r="F853">
        <v>5.3</v>
      </c>
      <c r="G853">
        <v>13</v>
      </c>
      <c r="H853">
        <v>1.21</v>
      </c>
      <c r="I853">
        <v>1.9</v>
      </c>
      <c r="J853" t="s">
        <v>753</v>
      </c>
      <c r="K853" t="s">
        <v>753</v>
      </c>
      <c r="L853" t="s">
        <v>753</v>
      </c>
      <c r="M853" t="s">
        <v>754</v>
      </c>
      <c r="N853" t="s">
        <v>755</v>
      </c>
      <c r="O853" t="s">
        <v>2352</v>
      </c>
      <c r="P853" t="s">
        <v>753</v>
      </c>
      <c r="Q853" t="s">
        <v>753</v>
      </c>
      <c r="R853" t="s">
        <v>753</v>
      </c>
      <c r="S853" t="s">
        <v>753</v>
      </c>
      <c r="T853" t="s">
        <v>753</v>
      </c>
      <c r="U853">
        <v>0</v>
      </c>
      <c r="V853" t="s">
        <v>753</v>
      </c>
      <c r="W853" t="s">
        <v>755</v>
      </c>
      <c r="X853">
        <v>0</v>
      </c>
      <c r="Y853" t="s">
        <v>753</v>
      </c>
      <c r="Z853">
        <v>0</v>
      </c>
      <c r="AA853" t="s">
        <v>753</v>
      </c>
      <c r="AB853">
        <v>0</v>
      </c>
      <c r="AC853">
        <v>2.2365499999999998</v>
      </c>
      <c r="AD853">
        <v>62.047533333333341</v>
      </c>
      <c r="AE853">
        <v>0.1366</v>
      </c>
      <c r="AF853">
        <v>3150</v>
      </c>
      <c r="AG853">
        <v>0</v>
      </c>
      <c r="AH853">
        <v>0</v>
      </c>
      <c r="AI853">
        <v>0</v>
      </c>
      <c r="AJ853" t="s">
        <v>1535</v>
      </c>
      <c r="AK853">
        <v>4900020</v>
      </c>
      <c r="AL853">
        <v>49000098</v>
      </c>
      <c r="AM853">
        <v>49000078</v>
      </c>
      <c r="AN853">
        <v>707019</v>
      </c>
      <c r="AO853">
        <v>6202600</v>
      </c>
      <c r="AP853">
        <v>707019</v>
      </c>
      <c r="AQ853">
        <v>6202600</v>
      </c>
      <c r="AR853" t="s">
        <v>758</v>
      </c>
      <c r="AS853" t="s">
        <v>755</v>
      </c>
      <c r="AT853">
        <v>1.147</v>
      </c>
      <c r="AU853" t="s">
        <v>755</v>
      </c>
      <c r="AV853">
        <v>6.25E-2</v>
      </c>
      <c r="AW853" t="s">
        <v>755</v>
      </c>
      <c r="AX853">
        <v>111.3717</v>
      </c>
      <c r="AY853" t="s">
        <v>753</v>
      </c>
      <c r="AZ853">
        <v>0</v>
      </c>
      <c r="BA853" t="s">
        <v>753</v>
      </c>
      <c r="BB853" t="s">
        <v>753</v>
      </c>
      <c r="BC853" t="s">
        <v>753</v>
      </c>
      <c r="BD853" t="s">
        <v>753</v>
      </c>
    </row>
    <row r="854" spans="1:56" x14ac:dyDescent="0.25">
      <c r="A854" t="s">
        <v>157</v>
      </c>
      <c r="B854">
        <v>394</v>
      </c>
      <c r="C854">
        <v>1</v>
      </c>
      <c r="D854" t="s">
        <v>998</v>
      </c>
      <c r="E854">
        <v>846</v>
      </c>
      <c r="F854">
        <v>7</v>
      </c>
      <c r="G854">
        <v>13</v>
      </c>
      <c r="H854">
        <v>1.1499999999999999</v>
      </c>
      <c r="I854">
        <v>2.75</v>
      </c>
      <c r="J854" t="s">
        <v>753</v>
      </c>
      <c r="K854" t="s">
        <v>762</v>
      </c>
      <c r="L854" t="s">
        <v>762</v>
      </c>
      <c r="M854" t="s">
        <v>738</v>
      </c>
      <c r="N854" t="s">
        <v>762</v>
      </c>
      <c r="O854" t="s">
        <v>2352</v>
      </c>
      <c r="P854" t="s">
        <v>753</v>
      </c>
      <c r="Q854" t="s">
        <v>762</v>
      </c>
      <c r="R854" t="s">
        <v>753</v>
      </c>
      <c r="S854" t="s">
        <v>762</v>
      </c>
      <c r="T854" t="s">
        <v>753</v>
      </c>
      <c r="U854">
        <v>0</v>
      </c>
      <c r="V854" t="s">
        <v>753</v>
      </c>
      <c r="W854" t="s">
        <v>762</v>
      </c>
      <c r="X854">
        <v>0</v>
      </c>
      <c r="Y854" t="s">
        <v>753</v>
      </c>
      <c r="Z854">
        <v>0</v>
      </c>
      <c r="AA854" t="s">
        <v>753</v>
      </c>
      <c r="AB854">
        <v>0</v>
      </c>
      <c r="AC854">
        <v>1.5454000000000001</v>
      </c>
      <c r="AD854">
        <v>94.424300000000002</v>
      </c>
      <c r="AE854">
        <v>0</v>
      </c>
      <c r="AF854">
        <v>0</v>
      </c>
      <c r="AG854">
        <v>18</v>
      </c>
      <c r="AH854">
        <v>20</v>
      </c>
      <c r="AI854">
        <v>4</v>
      </c>
      <c r="AJ854" t="s">
        <v>1176</v>
      </c>
      <c r="AK854">
        <v>1400046</v>
      </c>
      <c r="AL854">
        <v>14000369</v>
      </c>
      <c r="AM854">
        <v>14000073</v>
      </c>
      <c r="AN854">
        <v>549208</v>
      </c>
      <c r="AO854">
        <v>6294399</v>
      </c>
      <c r="AP854">
        <v>549208</v>
      </c>
      <c r="AQ854">
        <v>6294399</v>
      </c>
      <c r="AR854" t="s">
        <v>758</v>
      </c>
      <c r="AS854" t="s">
        <v>755</v>
      </c>
      <c r="AT854">
        <v>1.0205</v>
      </c>
      <c r="AU854" t="s">
        <v>755</v>
      </c>
      <c r="AV854">
        <v>4.6300000000000001E-2</v>
      </c>
      <c r="AW854" t="s">
        <v>755</v>
      </c>
      <c r="AX854">
        <v>63.0167</v>
      </c>
      <c r="AY854" t="s">
        <v>753</v>
      </c>
      <c r="AZ854">
        <v>0</v>
      </c>
      <c r="BA854" t="s">
        <v>753</v>
      </c>
      <c r="BB854" t="s">
        <v>753</v>
      </c>
      <c r="BC854" t="s">
        <v>753</v>
      </c>
      <c r="BD854" t="s">
        <v>753</v>
      </c>
    </row>
    <row r="855" spans="1:56" x14ac:dyDescent="0.25">
      <c r="A855" t="s">
        <v>2128</v>
      </c>
      <c r="B855">
        <v>36387</v>
      </c>
      <c r="C855">
        <v>1</v>
      </c>
      <c r="D855" t="s">
        <v>1217</v>
      </c>
      <c r="E855">
        <v>661</v>
      </c>
      <c r="F855">
        <v>1.1000000000000001</v>
      </c>
      <c r="G855">
        <v>15</v>
      </c>
      <c r="H855">
        <v>0.57999999999999996</v>
      </c>
      <c r="I855">
        <v>1.3</v>
      </c>
      <c r="J855" t="s">
        <v>753</v>
      </c>
      <c r="K855" t="s">
        <v>787</v>
      </c>
      <c r="L855" t="s">
        <v>787</v>
      </c>
      <c r="M855" t="s">
        <v>738</v>
      </c>
      <c r="N855" t="s">
        <v>787</v>
      </c>
      <c r="O855" t="s">
        <v>2352</v>
      </c>
      <c r="P855" t="s">
        <v>753</v>
      </c>
      <c r="Q855">
        <v>0</v>
      </c>
      <c r="R855" t="s">
        <v>753</v>
      </c>
      <c r="S855">
        <v>0</v>
      </c>
      <c r="T855" t="s">
        <v>753</v>
      </c>
      <c r="U855">
        <v>0</v>
      </c>
      <c r="V855" t="s">
        <v>753</v>
      </c>
      <c r="W855" t="s">
        <v>787</v>
      </c>
      <c r="X855">
        <v>0</v>
      </c>
      <c r="Y855" t="s">
        <v>753</v>
      </c>
      <c r="Z855">
        <v>0</v>
      </c>
      <c r="AA855" t="s">
        <v>753</v>
      </c>
      <c r="AB855">
        <v>0</v>
      </c>
      <c r="AC855">
        <v>4.0842000000000001</v>
      </c>
      <c r="AD855">
        <v>74.552599999999998</v>
      </c>
      <c r="AE855">
        <v>15.7044</v>
      </c>
      <c r="AF855">
        <v>1150</v>
      </c>
      <c r="AG855">
        <v>65</v>
      </c>
      <c r="AH855">
        <v>58</v>
      </c>
      <c r="AI855">
        <v>38</v>
      </c>
      <c r="AJ855" t="s">
        <v>2129</v>
      </c>
      <c r="AK855">
        <v>2200178</v>
      </c>
      <c r="AL855">
        <v>22001315</v>
      </c>
      <c r="AM855">
        <v>22001314</v>
      </c>
      <c r="AN855">
        <v>446111</v>
      </c>
      <c r="AO855">
        <v>6246855</v>
      </c>
      <c r="AP855">
        <v>99</v>
      </c>
      <c r="AQ855">
        <v>99</v>
      </c>
      <c r="AR855" t="s">
        <v>758</v>
      </c>
      <c r="AS855" t="s">
        <v>762</v>
      </c>
      <c r="AT855">
        <v>2.6757</v>
      </c>
      <c r="AU855" t="s">
        <v>763</v>
      </c>
      <c r="AV855">
        <v>0.58540000000000003</v>
      </c>
      <c r="AW855" t="s">
        <v>763</v>
      </c>
      <c r="AX855">
        <v>90.959500000000006</v>
      </c>
      <c r="AY855" t="s">
        <v>753</v>
      </c>
      <c r="AZ855">
        <v>0</v>
      </c>
      <c r="BA855" t="s">
        <v>753</v>
      </c>
      <c r="BB855" t="s">
        <v>753</v>
      </c>
      <c r="BC855" t="s">
        <v>753</v>
      </c>
      <c r="BD855" t="s">
        <v>753</v>
      </c>
    </row>
    <row r="856" spans="1:56" x14ac:dyDescent="0.25">
      <c r="A856" t="s">
        <v>2126</v>
      </c>
      <c r="B856">
        <v>36368</v>
      </c>
      <c r="C856">
        <v>1</v>
      </c>
      <c r="D856" t="s">
        <v>1217</v>
      </c>
      <c r="E856">
        <v>661</v>
      </c>
      <c r="F856">
        <v>1.5</v>
      </c>
      <c r="G856">
        <v>15</v>
      </c>
      <c r="H856">
        <v>0.56000000000000005</v>
      </c>
      <c r="I856">
        <v>1.55</v>
      </c>
      <c r="J856" t="s">
        <v>753</v>
      </c>
      <c r="K856" t="s">
        <v>760</v>
      </c>
      <c r="L856" t="s">
        <v>760</v>
      </c>
      <c r="M856" t="s">
        <v>738</v>
      </c>
      <c r="N856" t="s">
        <v>760</v>
      </c>
      <c r="O856" t="s">
        <v>2352</v>
      </c>
      <c r="P856" t="s">
        <v>753</v>
      </c>
      <c r="Q856">
        <v>0</v>
      </c>
      <c r="R856" t="s">
        <v>753</v>
      </c>
      <c r="S856">
        <v>0</v>
      </c>
      <c r="T856" t="s">
        <v>753</v>
      </c>
      <c r="U856">
        <v>0</v>
      </c>
      <c r="V856" t="s">
        <v>753</v>
      </c>
      <c r="W856" t="s">
        <v>760</v>
      </c>
      <c r="X856">
        <v>0</v>
      </c>
      <c r="Y856" t="s">
        <v>753</v>
      </c>
      <c r="Z856">
        <v>0</v>
      </c>
      <c r="AA856" t="s">
        <v>753</v>
      </c>
      <c r="AB856">
        <v>0</v>
      </c>
      <c r="AC856">
        <v>4.2316000000000003</v>
      </c>
      <c r="AD856">
        <v>69.7697</v>
      </c>
      <c r="AE856">
        <v>15.5191</v>
      </c>
      <c r="AF856">
        <v>1150</v>
      </c>
      <c r="AG856">
        <v>65</v>
      </c>
      <c r="AH856">
        <v>58</v>
      </c>
      <c r="AI856">
        <v>38</v>
      </c>
      <c r="AJ856" t="s">
        <v>2127</v>
      </c>
      <c r="AK856">
        <v>2200177</v>
      </c>
      <c r="AL856">
        <v>22001313</v>
      </c>
      <c r="AM856">
        <v>22001312</v>
      </c>
      <c r="AN856">
        <v>446188</v>
      </c>
      <c r="AO856">
        <v>6246831</v>
      </c>
      <c r="AP856">
        <v>99</v>
      </c>
      <c r="AQ856">
        <v>99</v>
      </c>
      <c r="AR856" t="s">
        <v>758</v>
      </c>
      <c r="AS856" t="s">
        <v>762</v>
      </c>
      <c r="AT856">
        <v>2.3163999999999998</v>
      </c>
      <c r="AU856" t="s">
        <v>763</v>
      </c>
      <c r="AV856">
        <v>0.62890000000000001</v>
      </c>
      <c r="AW856" t="s">
        <v>763</v>
      </c>
      <c r="AX856">
        <v>104.6378</v>
      </c>
      <c r="AY856" t="s">
        <v>753</v>
      </c>
      <c r="AZ856">
        <v>0</v>
      </c>
      <c r="BA856" t="s">
        <v>753</v>
      </c>
      <c r="BB856" t="s">
        <v>753</v>
      </c>
      <c r="BC856" t="s">
        <v>753</v>
      </c>
      <c r="BD856" t="s">
        <v>753</v>
      </c>
    </row>
    <row r="857" spans="1:56" x14ac:dyDescent="0.25">
      <c r="A857" t="s">
        <v>234</v>
      </c>
      <c r="B857">
        <v>531</v>
      </c>
      <c r="C857">
        <v>1</v>
      </c>
      <c r="D857" t="s">
        <v>975</v>
      </c>
      <c r="E857">
        <v>740</v>
      </c>
      <c r="F857">
        <v>69.5</v>
      </c>
      <c r="G857">
        <v>10</v>
      </c>
      <c r="H857">
        <v>4.26</v>
      </c>
      <c r="I857">
        <v>7.9</v>
      </c>
      <c r="J857" t="s">
        <v>753</v>
      </c>
      <c r="K857" t="s">
        <v>760</v>
      </c>
      <c r="L857" t="s">
        <v>760</v>
      </c>
      <c r="M857" t="s">
        <v>738</v>
      </c>
      <c r="N857" t="s">
        <v>760</v>
      </c>
      <c r="O857" t="s">
        <v>753</v>
      </c>
      <c r="P857" t="s">
        <v>753</v>
      </c>
      <c r="Q857" t="s">
        <v>753</v>
      </c>
      <c r="R857" t="s">
        <v>753</v>
      </c>
      <c r="S857" t="s">
        <v>753</v>
      </c>
      <c r="T857" t="s">
        <v>753</v>
      </c>
      <c r="U857">
        <v>0</v>
      </c>
      <c r="V857" t="s">
        <v>753</v>
      </c>
      <c r="W857" t="s">
        <v>760</v>
      </c>
      <c r="X857" t="s">
        <v>753</v>
      </c>
      <c r="Y857" t="s">
        <v>753</v>
      </c>
      <c r="Z857" t="s">
        <v>760</v>
      </c>
      <c r="AA857" t="s">
        <v>753</v>
      </c>
      <c r="AB857" t="s">
        <v>764</v>
      </c>
      <c r="AC857">
        <v>0.94650000000000001</v>
      </c>
      <c r="AD857">
        <v>10.038349999999999</v>
      </c>
      <c r="AE857">
        <v>0.1</v>
      </c>
      <c r="AF857">
        <v>3150</v>
      </c>
      <c r="AG857">
        <v>57</v>
      </c>
      <c r="AH857">
        <v>181</v>
      </c>
      <c r="AI857">
        <v>0</v>
      </c>
      <c r="AJ857" t="s">
        <v>1335</v>
      </c>
      <c r="AK857">
        <v>2100281</v>
      </c>
      <c r="AL857">
        <v>21001420</v>
      </c>
      <c r="AM857">
        <v>21000347</v>
      </c>
      <c r="AN857">
        <v>532734</v>
      </c>
      <c r="AO857">
        <v>6220120</v>
      </c>
      <c r="AP857">
        <v>534169</v>
      </c>
      <c r="AQ857">
        <v>6220373</v>
      </c>
      <c r="AR857" t="s">
        <v>758</v>
      </c>
      <c r="AS857" t="s">
        <v>753</v>
      </c>
      <c r="AT857">
        <v>0.64775000000000005</v>
      </c>
      <c r="AU857" t="s">
        <v>753</v>
      </c>
      <c r="AV857">
        <v>5.3600000000000002E-2</v>
      </c>
      <c r="AW857" t="s">
        <v>763</v>
      </c>
      <c r="AX857">
        <v>105.4889</v>
      </c>
      <c r="AY857" t="s">
        <v>753</v>
      </c>
      <c r="AZ857" t="s">
        <v>764</v>
      </c>
      <c r="BA857" t="s">
        <v>753</v>
      </c>
      <c r="BB857" t="s">
        <v>753</v>
      </c>
      <c r="BC857" t="s">
        <v>753</v>
      </c>
      <c r="BD857" t="s">
        <v>753</v>
      </c>
    </row>
    <row r="858" spans="1:56" x14ac:dyDescent="0.25">
      <c r="A858" t="s">
        <v>649</v>
      </c>
      <c r="B858">
        <v>395</v>
      </c>
      <c r="C858">
        <v>1</v>
      </c>
      <c r="D858" t="s">
        <v>998</v>
      </c>
      <c r="E858">
        <v>665</v>
      </c>
      <c r="F858">
        <v>314.2</v>
      </c>
      <c r="G858">
        <v>11</v>
      </c>
      <c r="H858">
        <v>0.35</v>
      </c>
      <c r="I858">
        <v>4.3</v>
      </c>
      <c r="J858" t="s">
        <v>753</v>
      </c>
      <c r="K858" t="s">
        <v>753</v>
      </c>
      <c r="L858" t="s">
        <v>762</v>
      </c>
      <c r="M858" t="s">
        <v>754</v>
      </c>
      <c r="N858" t="s">
        <v>753</v>
      </c>
      <c r="O858" t="s">
        <v>2352</v>
      </c>
      <c r="P858" t="s">
        <v>753</v>
      </c>
      <c r="Q858">
        <v>0</v>
      </c>
      <c r="R858" t="s">
        <v>753</v>
      </c>
      <c r="S858">
        <v>0</v>
      </c>
      <c r="T858" t="s">
        <v>753</v>
      </c>
      <c r="U858">
        <v>0</v>
      </c>
      <c r="V858" t="s">
        <v>753</v>
      </c>
      <c r="W858" t="s">
        <v>753</v>
      </c>
      <c r="X858">
        <v>0</v>
      </c>
      <c r="Y858" t="s">
        <v>753</v>
      </c>
      <c r="Z858">
        <v>0</v>
      </c>
      <c r="AA858" t="s">
        <v>753</v>
      </c>
      <c r="AB858" t="s">
        <v>764</v>
      </c>
      <c r="AC858">
        <v>2.5771999999999999</v>
      </c>
      <c r="AD858">
        <v>12.0444</v>
      </c>
      <c r="AE858">
        <v>33.755699999999997</v>
      </c>
      <c r="AF858">
        <v>1150</v>
      </c>
      <c r="AG858">
        <v>28</v>
      </c>
      <c r="AH858">
        <v>0</v>
      </c>
      <c r="AI858">
        <v>39</v>
      </c>
      <c r="AJ858" t="s">
        <v>1177</v>
      </c>
      <c r="AK858">
        <v>1600046</v>
      </c>
      <c r="AL858">
        <v>16000302</v>
      </c>
      <c r="AM858">
        <v>16000309</v>
      </c>
      <c r="AN858">
        <v>451507</v>
      </c>
      <c r="AO858">
        <v>6283127</v>
      </c>
      <c r="AP858">
        <v>451491</v>
      </c>
      <c r="AQ858">
        <v>6283236</v>
      </c>
      <c r="AR858" t="s">
        <v>758</v>
      </c>
      <c r="AS858" t="s">
        <v>755</v>
      </c>
      <c r="AT858">
        <v>0</v>
      </c>
      <c r="AU858" t="s">
        <v>755</v>
      </c>
      <c r="AV858">
        <v>7.6899999999999996E-2</v>
      </c>
      <c r="AW858" t="s">
        <v>753</v>
      </c>
      <c r="AX858">
        <v>94.532700000000006</v>
      </c>
      <c r="AY858" t="s">
        <v>753</v>
      </c>
      <c r="AZ858" t="s">
        <v>790</v>
      </c>
      <c r="BA858" t="s">
        <v>753</v>
      </c>
      <c r="BB858" t="s">
        <v>753</v>
      </c>
      <c r="BC858" t="s">
        <v>753</v>
      </c>
      <c r="BD858" t="s">
        <v>753</v>
      </c>
    </row>
    <row r="859" spans="1:56" x14ac:dyDescent="0.25">
      <c r="A859" t="s">
        <v>317</v>
      </c>
      <c r="B859">
        <v>681</v>
      </c>
      <c r="C859">
        <v>2</v>
      </c>
      <c r="D859" t="s">
        <v>1467</v>
      </c>
      <c r="E859">
        <v>326</v>
      </c>
      <c r="F859">
        <v>3.3</v>
      </c>
      <c r="G859">
        <v>11</v>
      </c>
      <c r="H859">
        <v>0.1</v>
      </c>
      <c r="I859">
        <v>0.2</v>
      </c>
      <c r="J859" t="s">
        <v>753</v>
      </c>
      <c r="K859" t="s">
        <v>753</v>
      </c>
      <c r="L859" t="s">
        <v>753</v>
      </c>
      <c r="M859" t="s">
        <v>754</v>
      </c>
      <c r="N859" t="s">
        <v>755</v>
      </c>
      <c r="O859" t="s">
        <v>2352</v>
      </c>
      <c r="P859" t="s">
        <v>753</v>
      </c>
      <c r="Q859">
        <v>0</v>
      </c>
      <c r="R859" t="s">
        <v>753</v>
      </c>
      <c r="S859">
        <v>0</v>
      </c>
      <c r="T859" t="s">
        <v>753</v>
      </c>
      <c r="U859">
        <v>0</v>
      </c>
      <c r="V859" t="s">
        <v>753</v>
      </c>
      <c r="W859" t="s">
        <v>755</v>
      </c>
      <c r="X859">
        <v>0</v>
      </c>
      <c r="Y859" t="s">
        <v>753</v>
      </c>
      <c r="Z859">
        <v>0</v>
      </c>
      <c r="AA859" t="s">
        <v>753</v>
      </c>
      <c r="AB859">
        <v>0</v>
      </c>
      <c r="AC859">
        <v>2.5966999999999998</v>
      </c>
      <c r="AD859">
        <v>34.3947</v>
      </c>
      <c r="AE859">
        <v>1.548</v>
      </c>
      <c r="AF859">
        <v>3150</v>
      </c>
      <c r="AG859">
        <v>154</v>
      </c>
      <c r="AH859">
        <v>135</v>
      </c>
      <c r="AI859">
        <v>99</v>
      </c>
      <c r="AJ859" t="s">
        <v>1493</v>
      </c>
      <c r="AK859">
        <v>5100079</v>
      </c>
      <c r="AL859">
        <v>51000139</v>
      </c>
      <c r="AM859">
        <v>51000138</v>
      </c>
      <c r="AN859">
        <v>639939</v>
      </c>
      <c r="AO859">
        <v>6176874</v>
      </c>
      <c r="AP859">
        <v>639939</v>
      </c>
      <c r="AQ859">
        <v>6176874</v>
      </c>
      <c r="AR859" t="s">
        <v>758</v>
      </c>
      <c r="AS859">
        <v>0</v>
      </c>
      <c r="AT859">
        <v>1.2410000000000001</v>
      </c>
      <c r="AU859" t="s">
        <v>753</v>
      </c>
      <c r="AV859">
        <v>4.5199999999999997E-2</v>
      </c>
      <c r="AW859" t="s">
        <v>753</v>
      </c>
      <c r="AX859">
        <v>128.32570000000001</v>
      </c>
      <c r="AY859" t="s">
        <v>753</v>
      </c>
      <c r="AZ859">
        <v>0</v>
      </c>
      <c r="BA859" t="s">
        <v>753</v>
      </c>
      <c r="BB859" t="s">
        <v>753</v>
      </c>
      <c r="BC859" t="s">
        <v>753</v>
      </c>
      <c r="BD859" t="s">
        <v>753</v>
      </c>
    </row>
    <row r="860" spans="1:56" x14ac:dyDescent="0.25">
      <c r="A860" t="s">
        <v>271</v>
      </c>
      <c r="B860">
        <v>589</v>
      </c>
      <c r="C860">
        <v>1</v>
      </c>
      <c r="D860" t="s">
        <v>1377</v>
      </c>
      <c r="E860">
        <v>706</v>
      </c>
      <c r="F860">
        <v>5</v>
      </c>
      <c r="G860">
        <v>9</v>
      </c>
      <c r="H860">
        <v>1.99</v>
      </c>
      <c r="I860">
        <v>5.0999999999999996</v>
      </c>
      <c r="J860" t="s">
        <v>753</v>
      </c>
      <c r="K860" t="s">
        <v>760</v>
      </c>
      <c r="L860" t="s">
        <v>760</v>
      </c>
      <c r="M860" t="s">
        <v>738</v>
      </c>
      <c r="N860" t="s">
        <v>762</v>
      </c>
      <c r="O860" t="s">
        <v>762</v>
      </c>
      <c r="P860" t="s">
        <v>753</v>
      </c>
      <c r="Q860" t="s">
        <v>787</v>
      </c>
      <c r="R860" t="s">
        <v>753</v>
      </c>
      <c r="S860" t="s">
        <v>760</v>
      </c>
      <c r="T860" t="s">
        <v>753</v>
      </c>
      <c r="U860" t="s">
        <v>760</v>
      </c>
      <c r="V860" t="s">
        <v>753</v>
      </c>
      <c r="W860" t="s">
        <v>760</v>
      </c>
      <c r="X860" t="s">
        <v>760</v>
      </c>
      <c r="Y860" t="s">
        <v>753</v>
      </c>
      <c r="Z860" t="s">
        <v>762</v>
      </c>
      <c r="AA860" t="s">
        <v>753</v>
      </c>
      <c r="AB860">
        <v>0</v>
      </c>
      <c r="AC860">
        <v>2.7801</v>
      </c>
      <c r="AD860">
        <v>20.564149999999998</v>
      </c>
      <c r="AE860">
        <v>0.1</v>
      </c>
      <c r="AF860">
        <v>3100</v>
      </c>
      <c r="AG860">
        <v>0</v>
      </c>
      <c r="AH860">
        <v>0</v>
      </c>
      <c r="AI860">
        <v>0</v>
      </c>
      <c r="AJ860" t="s">
        <v>1385</v>
      </c>
      <c r="AK860">
        <v>2300013</v>
      </c>
      <c r="AL860">
        <v>23000177</v>
      </c>
      <c r="AM860">
        <v>23000021</v>
      </c>
      <c r="AN860">
        <v>587789</v>
      </c>
      <c r="AO860">
        <v>6227563</v>
      </c>
      <c r="AP860">
        <v>587789</v>
      </c>
      <c r="AQ860">
        <v>6227563</v>
      </c>
      <c r="AR860" t="s">
        <v>758</v>
      </c>
      <c r="AS860" t="s">
        <v>762</v>
      </c>
      <c r="AT860">
        <v>1.5760000000000001</v>
      </c>
      <c r="AU860" t="s">
        <v>763</v>
      </c>
      <c r="AV860">
        <v>0.15629999999999999</v>
      </c>
      <c r="AW860" t="s">
        <v>763</v>
      </c>
      <c r="AX860">
        <v>125.0592</v>
      </c>
      <c r="AY860" t="s">
        <v>753</v>
      </c>
      <c r="AZ860" t="s">
        <v>790</v>
      </c>
      <c r="BA860" t="s">
        <v>753</v>
      </c>
      <c r="BB860" t="s">
        <v>753</v>
      </c>
      <c r="BC860" t="s">
        <v>753</v>
      </c>
      <c r="BD860" t="s">
        <v>753</v>
      </c>
    </row>
    <row r="861" spans="1:56" x14ac:dyDescent="0.25">
      <c r="A861" t="s">
        <v>655</v>
      </c>
      <c r="B861">
        <v>642</v>
      </c>
      <c r="C861">
        <v>1</v>
      </c>
      <c r="D861" t="s">
        <v>941</v>
      </c>
      <c r="E861">
        <v>760</v>
      </c>
      <c r="F861">
        <v>86</v>
      </c>
      <c r="G861">
        <v>9</v>
      </c>
      <c r="H861">
        <v>0.37</v>
      </c>
      <c r="I861">
        <v>0.9</v>
      </c>
      <c r="J861" t="s">
        <v>753</v>
      </c>
      <c r="K861" t="s">
        <v>753</v>
      </c>
      <c r="L861" t="s">
        <v>753</v>
      </c>
      <c r="M861" t="s">
        <v>754</v>
      </c>
      <c r="N861" t="s">
        <v>753</v>
      </c>
      <c r="O861" t="s">
        <v>2352</v>
      </c>
      <c r="P861" t="s">
        <v>860</v>
      </c>
      <c r="Q861" t="s">
        <v>755</v>
      </c>
      <c r="R861" t="s">
        <v>753</v>
      </c>
      <c r="S861" t="s">
        <v>755</v>
      </c>
      <c r="T861" t="s">
        <v>753</v>
      </c>
      <c r="U861">
        <v>0</v>
      </c>
      <c r="V861" t="s">
        <v>753</v>
      </c>
      <c r="W861" t="s">
        <v>753</v>
      </c>
      <c r="X861">
        <v>0</v>
      </c>
      <c r="Y861" t="s">
        <v>860</v>
      </c>
      <c r="Z861">
        <v>0</v>
      </c>
      <c r="AA861" t="s">
        <v>860</v>
      </c>
      <c r="AB861">
        <v>0</v>
      </c>
      <c r="AC861">
        <v>1.1005</v>
      </c>
      <c r="AD861">
        <v>52.996299999999998</v>
      </c>
      <c r="AE861">
        <v>9.9699999999999997E-2</v>
      </c>
      <c r="AF861">
        <v>3130</v>
      </c>
      <c r="AG861">
        <v>0</v>
      </c>
      <c r="AH861">
        <v>0</v>
      </c>
      <c r="AI861">
        <v>0</v>
      </c>
      <c r="AJ861" t="s">
        <v>1453</v>
      </c>
      <c r="AK861">
        <v>2500567</v>
      </c>
      <c r="AL861">
        <v>25003304</v>
      </c>
      <c r="AM861">
        <v>25003303</v>
      </c>
      <c r="AN861">
        <v>452342</v>
      </c>
      <c r="AO861">
        <v>6227846</v>
      </c>
      <c r="AP861">
        <v>452342</v>
      </c>
      <c r="AQ861">
        <v>6227846</v>
      </c>
      <c r="AR861" t="s">
        <v>758</v>
      </c>
      <c r="AS861">
        <v>0</v>
      </c>
      <c r="AT861">
        <v>1.7541</v>
      </c>
      <c r="AU861" t="s">
        <v>763</v>
      </c>
      <c r="AV861">
        <v>5.4699999999999999E-2</v>
      </c>
      <c r="AW861" t="s">
        <v>755</v>
      </c>
      <c r="AX861">
        <v>94.775000000000006</v>
      </c>
      <c r="AY861" t="s">
        <v>753</v>
      </c>
      <c r="AZ861">
        <v>0</v>
      </c>
      <c r="BA861" t="s">
        <v>762</v>
      </c>
      <c r="BB861" t="s">
        <v>753</v>
      </c>
      <c r="BC861" t="s">
        <v>753</v>
      </c>
      <c r="BD861" t="s">
        <v>860</v>
      </c>
    </row>
    <row r="862" spans="1:56" x14ac:dyDescent="0.25">
      <c r="A862" t="s">
        <v>1178</v>
      </c>
      <c r="B862">
        <v>396</v>
      </c>
      <c r="C862">
        <v>1</v>
      </c>
      <c r="D862" t="s">
        <v>998</v>
      </c>
      <c r="E862">
        <v>773</v>
      </c>
      <c r="F862">
        <v>74.3</v>
      </c>
      <c r="G862">
        <v>9</v>
      </c>
      <c r="H862">
        <v>1.5</v>
      </c>
      <c r="I862">
        <v>2.78</v>
      </c>
      <c r="J862" t="s">
        <v>760</v>
      </c>
      <c r="K862" t="s">
        <v>760</v>
      </c>
      <c r="L862" t="s">
        <v>760</v>
      </c>
      <c r="M862" t="s">
        <v>754</v>
      </c>
      <c r="N862" t="s">
        <v>760</v>
      </c>
      <c r="O862" t="s">
        <v>2352</v>
      </c>
      <c r="P862" t="s">
        <v>860</v>
      </c>
      <c r="Q862" t="s">
        <v>753</v>
      </c>
      <c r="R862" t="s">
        <v>753</v>
      </c>
      <c r="S862" t="s">
        <v>753</v>
      </c>
      <c r="T862" t="s">
        <v>753</v>
      </c>
      <c r="U862">
        <v>0</v>
      </c>
      <c r="V862" t="s">
        <v>760</v>
      </c>
      <c r="W862" t="s">
        <v>760</v>
      </c>
      <c r="X862">
        <v>0</v>
      </c>
      <c r="Y862" t="s">
        <v>860</v>
      </c>
      <c r="Z862">
        <v>0</v>
      </c>
      <c r="AA862" t="s">
        <v>860</v>
      </c>
      <c r="AB862">
        <v>0</v>
      </c>
      <c r="AC862">
        <v>2.1684000000000001</v>
      </c>
      <c r="AD862">
        <v>26.447399999999998</v>
      </c>
      <c r="AE862">
        <v>0.4572</v>
      </c>
      <c r="AF862">
        <v>3140</v>
      </c>
      <c r="AG862">
        <v>28</v>
      </c>
      <c r="AH862">
        <v>28</v>
      </c>
      <c r="AI862">
        <v>27</v>
      </c>
      <c r="AJ862" t="s">
        <v>1179</v>
      </c>
      <c r="AK862">
        <v>1200127</v>
      </c>
      <c r="AL862">
        <v>12000523</v>
      </c>
      <c r="AM862">
        <v>12000522</v>
      </c>
      <c r="AN862">
        <v>478046</v>
      </c>
      <c r="AO862">
        <v>6286448</v>
      </c>
      <c r="AP862">
        <v>478046</v>
      </c>
      <c r="AQ862">
        <v>6286448</v>
      </c>
      <c r="AR862" t="s">
        <v>758</v>
      </c>
      <c r="AS862" t="s">
        <v>762</v>
      </c>
      <c r="AT862">
        <v>1.4829000000000001</v>
      </c>
      <c r="AU862" t="s">
        <v>763</v>
      </c>
      <c r="AV862">
        <v>0.19370000000000001</v>
      </c>
      <c r="AW862" t="s">
        <v>763</v>
      </c>
      <c r="AX862">
        <v>96.913799999999995</v>
      </c>
      <c r="AY862" t="s">
        <v>753</v>
      </c>
      <c r="AZ862">
        <v>0</v>
      </c>
      <c r="BA862" t="s">
        <v>762</v>
      </c>
      <c r="BB862" t="s">
        <v>762</v>
      </c>
      <c r="BC862" t="s">
        <v>753</v>
      </c>
      <c r="BD862" t="s">
        <v>762</v>
      </c>
    </row>
    <row r="863" spans="1:56" x14ac:dyDescent="0.25">
      <c r="A863" t="s">
        <v>318</v>
      </c>
      <c r="B863">
        <v>682</v>
      </c>
      <c r="C863">
        <v>2</v>
      </c>
      <c r="D863" t="s">
        <v>1467</v>
      </c>
      <c r="E863">
        <v>326</v>
      </c>
      <c r="F863">
        <v>1259.7</v>
      </c>
      <c r="G863">
        <v>10</v>
      </c>
      <c r="H863">
        <v>8.17</v>
      </c>
      <c r="I863">
        <v>13.5</v>
      </c>
      <c r="J863" t="s">
        <v>753</v>
      </c>
      <c r="K863" t="s">
        <v>760</v>
      </c>
      <c r="L863" t="s">
        <v>760</v>
      </c>
      <c r="M863" t="s">
        <v>738</v>
      </c>
      <c r="N863" t="s">
        <v>762</v>
      </c>
      <c r="O863" t="s">
        <v>753</v>
      </c>
      <c r="P863" t="s">
        <v>753</v>
      </c>
      <c r="Q863" t="s">
        <v>753</v>
      </c>
      <c r="R863" t="s">
        <v>753</v>
      </c>
      <c r="S863" t="s">
        <v>753</v>
      </c>
      <c r="T863" t="s">
        <v>753</v>
      </c>
      <c r="U863" t="s">
        <v>762</v>
      </c>
      <c r="V863" t="s">
        <v>753</v>
      </c>
      <c r="W863" t="s">
        <v>762</v>
      </c>
      <c r="X863">
        <v>0</v>
      </c>
      <c r="Y863" t="s">
        <v>753</v>
      </c>
      <c r="Z863" t="s">
        <v>760</v>
      </c>
      <c r="AA863" t="s">
        <v>753</v>
      </c>
      <c r="AB863">
        <v>0</v>
      </c>
      <c r="AC863">
        <v>3.4256500000000001</v>
      </c>
      <c r="AD863">
        <v>23.096466666666668</v>
      </c>
      <c r="AE863">
        <v>0.28060000000000002</v>
      </c>
      <c r="AF863">
        <v>3140</v>
      </c>
      <c r="AG863">
        <v>157</v>
      </c>
      <c r="AH863">
        <v>138</v>
      </c>
      <c r="AI863">
        <v>100</v>
      </c>
      <c r="AJ863" t="s">
        <v>1494</v>
      </c>
      <c r="AK863">
        <v>5500002</v>
      </c>
      <c r="AL863">
        <v>55000020</v>
      </c>
      <c r="AM863">
        <v>55000012</v>
      </c>
      <c r="AN863">
        <v>644295</v>
      </c>
      <c r="AO863">
        <v>6162469</v>
      </c>
      <c r="AP863">
        <v>644419</v>
      </c>
      <c r="AQ863">
        <v>6160794</v>
      </c>
      <c r="AR863" t="s">
        <v>758</v>
      </c>
      <c r="AS863" t="s">
        <v>753</v>
      </c>
      <c r="AT863">
        <v>1.9745333333333335</v>
      </c>
      <c r="AU863" t="s">
        <v>763</v>
      </c>
      <c r="AV863">
        <v>4.293333333333333E-2</v>
      </c>
      <c r="AW863" t="s">
        <v>763</v>
      </c>
      <c r="AX863">
        <v>103.75190000000002</v>
      </c>
      <c r="AY863" t="s">
        <v>753</v>
      </c>
      <c r="AZ863" t="s">
        <v>790</v>
      </c>
      <c r="BA863" t="s">
        <v>753</v>
      </c>
      <c r="BB863" t="s">
        <v>753</v>
      </c>
      <c r="BC863" t="s">
        <v>753</v>
      </c>
      <c r="BD863" t="s">
        <v>753</v>
      </c>
    </row>
    <row r="864" spans="1:56" x14ac:dyDescent="0.25">
      <c r="A864" t="s">
        <v>158</v>
      </c>
      <c r="B864">
        <v>397</v>
      </c>
      <c r="C864">
        <v>1</v>
      </c>
      <c r="D864" t="s">
        <v>998</v>
      </c>
      <c r="E864">
        <v>791</v>
      </c>
      <c r="F864">
        <v>404</v>
      </c>
      <c r="G864">
        <v>10</v>
      </c>
      <c r="H864">
        <v>3.37</v>
      </c>
      <c r="I864">
        <v>16.899999999999999</v>
      </c>
      <c r="J864" t="s">
        <v>753</v>
      </c>
      <c r="K864" t="s">
        <v>787</v>
      </c>
      <c r="L864" t="s">
        <v>787</v>
      </c>
      <c r="M864" t="s">
        <v>738</v>
      </c>
      <c r="N864" t="s">
        <v>760</v>
      </c>
      <c r="O864" t="s">
        <v>2352</v>
      </c>
      <c r="P864" t="s">
        <v>753</v>
      </c>
      <c r="Q864" t="s">
        <v>760</v>
      </c>
      <c r="R864" t="s">
        <v>753</v>
      </c>
      <c r="S864" t="s">
        <v>760</v>
      </c>
      <c r="T864" t="s">
        <v>753</v>
      </c>
      <c r="U864">
        <v>0</v>
      </c>
      <c r="V864" t="s">
        <v>753</v>
      </c>
      <c r="W864" t="s">
        <v>760</v>
      </c>
      <c r="X864">
        <v>0</v>
      </c>
      <c r="Y864" t="s">
        <v>753</v>
      </c>
      <c r="Z864" t="s">
        <v>787</v>
      </c>
      <c r="AA864" t="s">
        <v>753</v>
      </c>
      <c r="AB864" t="s">
        <v>764</v>
      </c>
      <c r="AC864">
        <v>2.3062</v>
      </c>
      <c r="AD864">
        <v>18.963799999999999</v>
      </c>
      <c r="AE864">
        <v>0.1</v>
      </c>
      <c r="AF864">
        <v>0</v>
      </c>
      <c r="AG864">
        <v>33</v>
      </c>
      <c r="AH864">
        <v>33</v>
      </c>
      <c r="AI864">
        <v>16</v>
      </c>
      <c r="AJ864" t="s">
        <v>1180</v>
      </c>
      <c r="AK864">
        <v>1800015</v>
      </c>
      <c r="AL864">
        <v>18000246</v>
      </c>
      <c r="AM864">
        <v>18000018</v>
      </c>
      <c r="AN864">
        <v>538029</v>
      </c>
      <c r="AO864">
        <v>6265253</v>
      </c>
      <c r="AP864">
        <v>538029</v>
      </c>
      <c r="AQ864">
        <v>6265253</v>
      </c>
      <c r="AR864" t="s">
        <v>758</v>
      </c>
      <c r="AS864" t="s">
        <v>753</v>
      </c>
      <c r="AT864">
        <v>0.92179999999999995</v>
      </c>
      <c r="AU864" t="s">
        <v>763</v>
      </c>
      <c r="AV864">
        <v>5.4800000000000001E-2</v>
      </c>
      <c r="AW864" t="s">
        <v>763</v>
      </c>
      <c r="AX864">
        <v>105.1294</v>
      </c>
      <c r="AY864" t="s">
        <v>753</v>
      </c>
      <c r="AZ864" t="s">
        <v>764</v>
      </c>
      <c r="BA864" t="s">
        <v>753</v>
      </c>
      <c r="BB864" t="s">
        <v>753</v>
      </c>
      <c r="BC864" t="s">
        <v>753</v>
      </c>
      <c r="BD864" t="s">
        <v>753</v>
      </c>
    </row>
    <row r="865" spans="1:56" x14ac:dyDescent="0.25">
      <c r="A865" t="s">
        <v>4</v>
      </c>
      <c r="B865">
        <v>23</v>
      </c>
      <c r="C865">
        <v>1</v>
      </c>
      <c r="D865" t="s">
        <v>752</v>
      </c>
      <c r="E865">
        <v>851</v>
      </c>
      <c r="F865">
        <v>68.400000000000006</v>
      </c>
      <c r="G865">
        <v>13</v>
      </c>
      <c r="H865">
        <v>0.39</v>
      </c>
      <c r="I865">
        <v>0.9</v>
      </c>
      <c r="J865" t="s">
        <v>753</v>
      </c>
      <c r="K865" t="s">
        <v>787</v>
      </c>
      <c r="L865" t="s">
        <v>787</v>
      </c>
      <c r="M865" t="s">
        <v>738</v>
      </c>
      <c r="N865" t="s">
        <v>787</v>
      </c>
      <c r="O865" t="s">
        <v>2352</v>
      </c>
      <c r="P865" t="s">
        <v>753</v>
      </c>
      <c r="Q865" t="s">
        <v>760</v>
      </c>
      <c r="R865" t="s">
        <v>753</v>
      </c>
      <c r="S865" t="s">
        <v>760</v>
      </c>
      <c r="T865" t="s">
        <v>753</v>
      </c>
      <c r="U865" t="s">
        <v>787</v>
      </c>
      <c r="V865" t="s">
        <v>753</v>
      </c>
      <c r="W865" t="s">
        <v>787</v>
      </c>
      <c r="X865">
        <v>0</v>
      </c>
      <c r="Y865" t="s">
        <v>753</v>
      </c>
      <c r="Z865" t="s">
        <v>762</v>
      </c>
      <c r="AA865" t="s">
        <v>753</v>
      </c>
      <c r="AB865" t="s">
        <v>764</v>
      </c>
      <c r="AC865">
        <v>0.95550000000000002</v>
      </c>
      <c r="AD865">
        <v>187.99340000000001</v>
      </c>
      <c r="AE865">
        <v>1.6799999999999999E-2</v>
      </c>
      <c r="AF865">
        <v>3160</v>
      </c>
      <c r="AG865">
        <v>17</v>
      </c>
      <c r="AH865">
        <v>18</v>
      </c>
      <c r="AI865">
        <v>7</v>
      </c>
      <c r="AJ865" t="s">
        <v>788</v>
      </c>
      <c r="AK865">
        <v>1500049</v>
      </c>
      <c r="AL865">
        <v>15000115</v>
      </c>
      <c r="AM865">
        <v>15000053</v>
      </c>
      <c r="AN865">
        <v>572616</v>
      </c>
      <c r="AO865">
        <v>6303433</v>
      </c>
      <c r="AP865">
        <v>572588</v>
      </c>
      <c r="AQ865">
        <v>6303462</v>
      </c>
      <c r="AR865" t="s">
        <v>758</v>
      </c>
      <c r="AS865" t="s">
        <v>762</v>
      </c>
      <c r="AT865">
        <v>1.8404</v>
      </c>
      <c r="AU865" t="s">
        <v>763</v>
      </c>
      <c r="AV865">
        <v>3.5627</v>
      </c>
      <c r="AW865" t="s">
        <v>763</v>
      </c>
      <c r="AX865">
        <v>92.393799999999999</v>
      </c>
      <c r="AY865" t="s">
        <v>753</v>
      </c>
      <c r="AZ865" t="s">
        <v>764</v>
      </c>
      <c r="BA865" t="s">
        <v>753</v>
      </c>
      <c r="BB865" t="s">
        <v>753</v>
      </c>
      <c r="BC865" t="s">
        <v>753</v>
      </c>
      <c r="BD865" t="s">
        <v>753</v>
      </c>
    </row>
    <row r="866" spans="1:56" x14ac:dyDescent="0.25">
      <c r="A866" t="s">
        <v>349</v>
      </c>
      <c r="B866">
        <v>732</v>
      </c>
      <c r="C866">
        <v>2</v>
      </c>
      <c r="D866" t="s">
        <v>1495</v>
      </c>
      <c r="E866">
        <v>316</v>
      </c>
      <c r="F866">
        <v>14.6</v>
      </c>
      <c r="G866">
        <v>9</v>
      </c>
      <c r="H866">
        <v>0.84</v>
      </c>
      <c r="I866">
        <v>1.6</v>
      </c>
      <c r="J866" t="s">
        <v>753</v>
      </c>
      <c r="K866" t="s">
        <v>760</v>
      </c>
      <c r="L866" t="s">
        <v>760</v>
      </c>
      <c r="M866" t="s">
        <v>738</v>
      </c>
      <c r="N866" t="s">
        <v>760</v>
      </c>
      <c r="O866" t="s">
        <v>762</v>
      </c>
      <c r="P866" t="s">
        <v>753</v>
      </c>
      <c r="Q866" t="s">
        <v>760</v>
      </c>
      <c r="R866" t="s">
        <v>753</v>
      </c>
      <c r="S866" t="s">
        <v>760</v>
      </c>
      <c r="T866" t="s">
        <v>753</v>
      </c>
      <c r="U866" t="s">
        <v>760</v>
      </c>
      <c r="V866" t="s">
        <v>753</v>
      </c>
      <c r="W866" t="s">
        <v>760</v>
      </c>
      <c r="X866">
        <v>0</v>
      </c>
      <c r="Y866" t="s">
        <v>753</v>
      </c>
      <c r="Z866" t="s">
        <v>760</v>
      </c>
      <c r="AA866" t="s">
        <v>753</v>
      </c>
      <c r="AB866" t="s">
        <v>764</v>
      </c>
      <c r="AC866">
        <v>2.8304</v>
      </c>
      <c r="AD866">
        <v>52.881600000000006</v>
      </c>
      <c r="AE866">
        <v>0.1</v>
      </c>
      <c r="AF866">
        <v>3150</v>
      </c>
      <c r="AG866">
        <v>0</v>
      </c>
      <c r="AH866">
        <v>0</v>
      </c>
      <c r="AI866">
        <v>0</v>
      </c>
      <c r="AJ866" t="s">
        <v>1536</v>
      </c>
      <c r="AK866">
        <v>5500016</v>
      </c>
      <c r="AL866">
        <v>55000074</v>
      </c>
      <c r="AM866">
        <v>55000036</v>
      </c>
      <c r="AN866">
        <v>658319</v>
      </c>
      <c r="AO866">
        <v>6168694</v>
      </c>
      <c r="AP866">
        <v>658319</v>
      </c>
      <c r="AQ866">
        <v>6168694</v>
      </c>
      <c r="AR866" t="s">
        <v>758</v>
      </c>
      <c r="AS866" t="s">
        <v>762</v>
      </c>
      <c r="AT866">
        <v>2.1379000000000001</v>
      </c>
      <c r="AU866" t="s">
        <v>763</v>
      </c>
      <c r="AV866">
        <v>0.14824999999999999</v>
      </c>
      <c r="AW866" t="s">
        <v>763</v>
      </c>
      <c r="AX866">
        <v>99.631050000000002</v>
      </c>
      <c r="AY866" t="s">
        <v>753</v>
      </c>
      <c r="AZ866" t="s">
        <v>764</v>
      </c>
      <c r="BA866" t="s">
        <v>753</v>
      </c>
      <c r="BB866" t="s">
        <v>753</v>
      </c>
      <c r="BC866" t="s">
        <v>753</v>
      </c>
      <c r="BD866" t="s">
        <v>753</v>
      </c>
    </row>
    <row r="867" spans="1:56" x14ac:dyDescent="0.25">
      <c r="A867" t="s">
        <v>789</v>
      </c>
      <c r="B867">
        <v>24</v>
      </c>
      <c r="C867">
        <v>1</v>
      </c>
      <c r="D867" t="s">
        <v>752</v>
      </c>
      <c r="E867">
        <v>787</v>
      </c>
      <c r="F867">
        <v>20.100000000000001</v>
      </c>
      <c r="G867">
        <v>13</v>
      </c>
      <c r="H867">
        <v>0.43</v>
      </c>
      <c r="I867">
        <v>1.05</v>
      </c>
      <c r="J867" t="s">
        <v>753</v>
      </c>
      <c r="K867" t="s">
        <v>755</v>
      </c>
      <c r="L867" t="s">
        <v>753</v>
      </c>
      <c r="M867" t="s">
        <v>754</v>
      </c>
      <c r="N867" t="s">
        <v>755</v>
      </c>
      <c r="O867" t="s">
        <v>2352</v>
      </c>
      <c r="P867" t="s">
        <v>753</v>
      </c>
      <c r="Q867" t="s">
        <v>755</v>
      </c>
      <c r="R867" t="s">
        <v>753</v>
      </c>
      <c r="S867" t="s">
        <v>755</v>
      </c>
      <c r="T867" t="s">
        <v>753</v>
      </c>
      <c r="U867" t="s">
        <v>755</v>
      </c>
      <c r="V867" t="s">
        <v>753</v>
      </c>
      <c r="W867" t="s">
        <v>755</v>
      </c>
      <c r="X867">
        <v>0</v>
      </c>
      <c r="Y867" t="s">
        <v>753</v>
      </c>
      <c r="Z867" t="s">
        <v>755</v>
      </c>
      <c r="AA867" t="s">
        <v>753</v>
      </c>
      <c r="AB867" t="s">
        <v>790</v>
      </c>
      <c r="AC867">
        <v>0.46910000000000002</v>
      </c>
      <c r="AD867">
        <v>66.3553</v>
      </c>
      <c r="AE867">
        <v>0</v>
      </c>
      <c r="AF867">
        <v>3110</v>
      </c>
      <c r="AG867">
        <v>24</v>
      </c>
      <c r="AH867">
        <v>24</v>
      </c>
      <c r="AI867">
        <v>22</v>
      </c>
      <c r="AJ867" t="s">
        <v>791</v>
      </c>
      <c r="AK867">
        <v>100003</v>
      </c>
      <c r="AL867">
        <v>1000143</v>
      </c>
      <c r="AM867">
        <v>1000003</v>
      </c>
      <c r="AN867">
        <v>476989</v>
      </c>
      <c r="AO867">
        <v>6324372</v>
      </c>
      <c r="AP867">
        <v>476989</v>
      </c>
      <c r="AQ867">
        <v>6324372</v>
      </c>
      <c r="AR867" t="s">
        <v>758</v>
      </c>
      <c r="AS867">
        <v>0</v>
      </c>
      <c r="AT867">
        <v>0.9143</v>
      </c>
      <c r="AU867" t="s">
        <v>755</v>
      </c>
      <c r="AV867">
        <v>2.29E-2</v>
      </c>
      <c r="AW867" t="s">
        <v>755</v>
      </c>
      <c r="AX867">
        <v>98.195099999999996</v>
      </c>
      <c r="AY867" t="s">
        <v>753</v>
      </c>
      <c r="AZ867" t="s">
        <v>790</v>
      </c>
      <c r="BA867" t="s">
        <v>753</v>
      </c>
      <c r="BB867" t="s">
        <v>753</v>
      </c>
      <c r="BC867" t="s">
        <v>753</v>
      </c>
      <c r="BD867" t="s">
        <v>753</v>
      </c>
    </row>
    <row r="868" spans="1:56" x14ac:dyDescent="0.25">
      <c r="A868" t="s">
        <v>299</v>
      </c>
      <c r="B868">
        <v>657</v>
      </c>
      <c r="C868">
        <v>1</v>
      </c>
      <c r="D868" t="s">
        <v>879</v>
      </c>
      <c r="E868">
        <v>615</v>
      </c>
      <c r="F868">
        <v>6.6</v>
      </c>
      <c r="G868">
        <v>9</v>
      </c>
      <c r="H868">
        <v>2.92</v>
      </c>
      <c r="I868">
        <v>5.5</v>
      </c>
      <c r="J868" t="s">
        <v>753</v>
      </c>
      <c r="K868" t="s">
        <v>762</v>
      </c>
      <c r="L868" t="s">
        <v>762</v>
      </c>
      <c r="M868" t="s">
        <v>738</v>
      </c>
      <c r="N868" t="s">
        <v>762</v>
      </c>
      <c r="O868" t="s">
        <v>2352</v>
      </c>
      <c r="P868" t="s">
        <v>753</v>
      </c>
      <c r="Q868" t="s">
        <v>762</v>
      </c>
      <c r="R868" t="s">
        <v>753</v>
      </c>
      <c r="S868" t="s">
        <v>762</v>
      </c>
      <c r="T868" t="s">
        <v>753</v>
      </c>
      <c r="U868">
        <v>0</v>
      </c>
      <c r="V868" t="s">
        <v>753</v>
      </c>
      <c r="W868" t="s">
        <v>762</v>
      </c>
      <c r="X868">
        <v>0</v>
      </c>
      <c r="Y868" t="s">
        <v>753</v>
      </c>
      <c r="Z868">
        <v>0</v>
      </c>
      <c r="AA868" t="s">
        <v>753</v>
      </c>
      <c r="AB868">
        <v>0</v>
      </c>
      <c r="AC868">
        <v>1.7954000000000001</v>
      </c>
      <c r="AD868">
        <v>20.377600000000001</v>
      </c>
      <c r="AE868" t="s">
        <v>1477</v>
      </c>
      <c r="AF868">
        <v>3100</v>
      </c>
      <c r="AG868">
        <v>0</v>
      </c>
      <c r="AH868">
        <v>0</v>
      </c>
      <c r="AI868">
        <v>0</v>
      </c>
      <c r="AJ868" t="s">
        <v>1466</v>
      </c>
      <c r="AK868">
        <v>2100597</v>
      </c>
      <c r="AL868">
        <v>21001928</v>
      </c>
      <c r="AM868">
        <v>21001006</v>
      </c>
      <c r="AN868">
        <v>545640</v>
      </c>
      <c r="AO868">
        <v>6200822</v>
      </c>
      <c r="AP868">
        <v>545537</v>
      </c>
      <c r="AQ868">
        <v>6200656</v>
      </c>
      <c r="AR868" t="s">
        <v>758</v>
      </c>
      <c r="AS868" t="s">
        <v>762</v>
      </c>
      <c r="AT868">
        <v>1.4433</v>
      </c>
      <c r="AU868" t="s">
        <v>763</v>
      </c>
      <c r="AV868">
        <v>0.1004</v>
      </c>
      <c r="AW868" t="s">
        <v>763</v>
      </c>
      <c r="AX868">
        <v>100.7783</v>
      </c>
      <c r="AY868" t="s">
        <v>753</v>
      </c>
      <c r="AZ868" t="s">
        <v>764</v>
      </c>
      <c r="BA868" t="s">
        <v>753</v>
      </c>
      <c r="BB868" t="s">
        <v>753</v>
      </c>
      <c r="BC868" t="s">
        <v>753</v>
      </c>
      <c r="BD868" t="s">
        <v>753</v>
      </c>
    </row>
    <row r="869" spans="1:56" x14ac:dyDescent="0.25">
      <c r="A869" t="s">
        <v>235</v>
      </c>
      <c r="B869">
        <v>532</v>
      </c>
      <c r="C869">
        <v>1</v>
      </c>
      <c r="D869" t="s">
        <v>975</v>
      </c>
      <c r="E869">
        <v>740</v>
      </c>
      <c r="F869">
        <v>19.8</v>
      </c>
      <c r="G869">
        <v>10</v>
      </c>
      <c r="H869">
        <v>4.05</v>
      </c>
      <c r="I869">
        <v>9.8000000000000007</v>
      </c>
      <c r="J869" t="s">
        <v>753</v>
      </c>
      <c r="K869" t="s">
        <v>787</v>
      </c>
      <c r="L869" t="s">
        <v>787</v>
      </c>
      <c r="M869" t="s">
        <v>738</v>
      </c>
      <c r="N869" t="s">
        <v>760</v>
      </c>
      <c r="O869" t="s">
        <v>2352</v>
      </c>
      <c r="P869" t="s">
        <v>753</v>
      </c>
      <c r="Q869" t="s">
        <v>762</v>
      </c>
      <c r="R869" t="s">
        <v>753</v>
      </c>
      <c r="S869" t="s">
        <v>762</v>
      </c>
      <c r="T869" t="s">
        <v>753</v>
      </c>
      <c r="U869" t="s">
        <v>762</v>
      </c>
      <c r="V869" t="s">
        <v>753</v>
      </c>
      <c r="W869" t="s">
        <v>762</v>
      </c>
      <c r="X869">
        <v>0</v>
      </c>
      <c r="Y869" t="s">
        <v>753</v>
      </c>
      <c r="Z869" t="s">
        <v>787</v>
      </c>
      <c r="AA869" t="s">
        <v>753</v>
      </c>
      <c r="AB869">
        <v>0</v>
      </c>
      <c r="AC869">
        <v>1.0761500000000002</v>
      </c>
      <c r="AD869">
        <v>9.9838999999999984</v>
      </c>
      <c r="AE869" t="s">
        <v>1477</v>
      </c>
      <c r="AF869">
        <v>3130</v>
      </c>
      <c r="AG869">
        <v>53</v>
      </c>
      <c r="AH869">
        <v>49</v>
      </c>
      <c r="AI869">
        <v>34</v>
      </c>
      <c r="AJ869" t="s">
        <v>1336</v>
      </c>
      <c r="AK869">
        <v>2100276</v>
      </c>
      <c r="AL869">
        <v>21001640</v>
      </c>
      <c r="AM869">
        <v>21000250</v>
      </c>
      <c r="AN869">
        <v>526864</v>
      </c>
      <c r="AO869">
        <v>6208210</v>
      </c>
      <c r="AP869">
        <v>526839</v>
      </c>
      <c r="AQ869">
        <v>6208223</v>
      </c>
      <c r="AR869" t="s">
        <v>758</v>
      </c>
      <c r="AS869" t="s">
        <v>762</v>
      </c>
      <c r="AT869">
        <v>1.1761999999999999</v>
      </c>
      <c r="AU869" t="s">
        <v>763</v>
      </c>
      <c r="AV869">
        <v>4.8500000000000001E-2</v>
      </c>
      <c r="AW869" t="s">
        <v>763</v>
      </c>
      <c r="AX869">
        <v>99.431649999999991</v>
      </c>
      <c r="AY869" t="s">
        <v>753</v>
      </c>
      <c r="AZ869">
        <v>0</v>
      </c>
      <c r="BA869" t="s">
        <v>753</v>
      </c>
      <c r="BB869" t="s">
        <v>753</v>
      </c>
      <c r="BC869" t="s">
        <v>753</v>
      </c>
      <c r="BD869" t="s">
        <v>753</v>
      </c>
    </row>
    <row r="870" spans="1:56" x14ac:dyDescent="0.25">
      <c r="A870" t="s">
        <v>96</v>
      </c>
      <c r="B870">
        <v>243</v>
      </c>
      <c r="C870">
        <v>1</v>
      </c>
      <c r="D870" t="s">
        <v>979</v>
      </c>
      <c r="E870">
        <v>482</v>
      </c>
      <c r="F870">
        <v>13</v>
      </c>
      <c r="G870">
        <v>9</v>
      </c>
      <c r="H870">
        <v>0.75</v>
      </c>
      <c r="I870">
        <v>1.5</v>
      </c>
      <c r="J870" t="s">
        <v>753</v>
      </c>
      <c r="K870" t="s">
        <v>762</v>
      </c>
      <c r="L870" t="s">
        <v>762</v>
      </c>
      <c r="M870" t="s">
        <v>738</v>
      </c>
      <c r="N870" t="s">
        <v>762</v>
      </c>
      <c r="O870" t="s">
        <v>2352</v>
      </c>
      <c r="P870" t="s">
        <v>753</v>
      </c>
      <c r="Q870">
        <v>0</v>
      </c>
      <c r="R870" t="s">
        <v>753</v>
      </c>
      <c r="S870">
        <v>0</v>
      </c>
      <c r="T870" t="s">
        <v>753</v>
      </c>
      <c r="U870">
        <v>0</v>
      </c>
      <c r="V870" t="s">
        <v>753</v>
      </c>
      <c r="W870" t="s">
        <v>762</v>
      </c>
      <c r="X870">
        <v>0</v>
      </c>
      <c r="Y870" t="s">
        <v>753</v>
      </c>
      <c r="Z870">
        <v>0</v>
      </c>
      <c r="AA870" t="s">
        <v>753</v>
      </c>
      <c r="AB870">
        <v>0</v>
      </c>
      <c r="AC870">
        <v>3.6556000000000002</v>
      </c>
      <c r="AD870">
        <v>22.384899999999998</v>
      </c>
      <c r="AE870" t="s">
        <v>1477</v>
      </c>
      <c r="AF870">
        <v>0</v>
      </c>
      <c r="AG870">
        <v>0</v>
      </c>
      <c r="AH870">
        <v>0</v>
      </c>
      <c r="AI870">
        <v>0</v>
      </c>
      <c r="AJ870" t="s">
        <v>995</v>
      </c>
      <c r="AK870">
        <v>4700002</v>
      </c>
      <c r="AL870">
        <v>47000309</v>
      </c>
      <c r="AM870">
        <v>47000055</v>
      </c>
      <c r="AN870">
        <v>618872</v>
      </c>
      <c r="AO870">
        <v>6096710</v>
      </c>
      <c r="AP870">
        <v>618914</v>
      </c>
      <c r="AQ870">
        <v>6096738</v>
      </c>
      <c r="AR870" t="s">
        <v>758</v>
      </c>
      <c r="AS870" t="s">
        <v>762</v>
      </c>
      <c r="AT870">
        <v>2.7894000000000001</v>
      </c>
      <c r="AU870" t="s">
        <v>763</v>
      </c>
      <c r="AV870">
        <v>0.21060000000000001</v>
      </c>
      <c r="AW870" t="s">
        <v>763</v>
      </c>
      <c r="AX870">
        <v>95.891900000000007</v>
      </c>
      <c r="AY870" t="s">
        <v>753</v>
      </c>
      <c r="AZ870" t="s">
        <v>764</v>
      </c>
      <c r="BA870" t="s">
        <v>753</v>
      </c>
      <c r="BB870" t="s">
        <v>753</v>
      </c>
      <c r="BC870" t="s">
        <v>753</v>
      </c>
      <c r="BD870" t="s">
        <v>753</v>
      </c>
    </row>
    <row r="871" spans="1:56" x14ac:dyDescent="0.25">
      <c r="A871" t="s">
        <v>1181</v>
      </c>
      <c r="B871">
        <v>398</v>
      </c>
      <c r="C871">
        <v>1</v>
      </c>
      <c r="D871" t="s">
        <v>998</v>
      </c>
      <c r="E871">
        <v>661</v>
      </c>
      <c r="F871">
        <v>6.1</v>
      </c>
      <c r="G871">
        <v>5</v>
      </c>
      <c r="H871">
        <v>0.56999999999999995</v>
      </c>
      <c r="I871">
        <v>1.4</v>
      </c>
      <c r="J871" t="s">
        <v>753</v>
      </c>
      <c r="K871" t="s">
        <v>753</v>
      </c>
      <c r="L871" t="s">
        <v>762</v>
      </c>
      <c r="M871" t="s">
        <v>754</v>
      </c>
      <c r="N871" t="s">
        <v>755</v>
      </c>
      <c r="O871" t="s">
        <v>2352</v>
      </c>
      <c r="P871" t="s">
        <v>753</v>
      </c>
      <c r="Q871" t="s">
        <v>755</v>
      </c>
      <c r="R871" t="s">
        <v>753</v>
      </c>
      <c r="S871" t="s">
        <v>755</v>
      </c>
      <c r="T871" t="s">
        <v>753</v>
      </c>
      <c r="U871" t="s">
        <v>753</v>
      </c>
      <c r="V871" t="s">
        <v>753</v>
      </c>
      <c r="W871" t="s">
        <v>753</v>
      </c>
      <c r="X871">
        <v>0</v>
      </c>
      <c r="Y871" t="s">
        <v>753</v>
      </c>
      <c r="Z871">
        <v>0</v>
      </c>
      <c r="AA871" t="s">
        <v>753</v>
      </c>
      <c r="AB871" t="s">
        <v>764</v>
      </c>
      <c r="AC871">
        <v>5.2500000000000029E-4</v>
      </c>
      <c r="AD871">
        <v>176.87107500000002</v>
      </c>
      <c r="AE871">
        <v>0.1</v>
      </c>
      <c r="AF871">
        <v>3160</v>
      </c>
      <c r="AG871">
        <v>61</v>
      </c>
      <c r="AH871">
        <v>54</v>
      </c>
      <c r="AI871">
        <v>0</v>
      </c>
      <c r="AJ871" t="s">
        <v>1182</v>
      </c>
      <c r="AK871">
        <v>1600039</v>
      </c>
      <c r="AL871">
        <v>16000369</v>
      </c>
      <c r="AM871">
        <v>16000067</v>
      </c>
      <c r="AN871">
        <v>490178</v>
      </c>
      <c r="AO871">
        <v>6264055</v>
      </c>
      <c r="AP871">
        <v>490178</v>
      </c>
      <c r="AQ871">
        <v>6264055</v>
      </c>
      <c r="AR871" t="s">
        <v>758</v>
      </c>
      <c r="AS871" t="s">
        <v>755</v>
      </c>
      <c r="AT871">
        <v>1.146525</v>
      </c>
      <c r="AU871" t="s">
        <v>763</v>
      </c>
      <c r="AV871">
        <v>2.9049999999999999E-2</v>
      </c>
      <c r="AW871" t="s">
        <v>753</v>
      </c>
      <c r="AX871">
        <v>91.836349999999996</v>
      </c>
      <c r="AY871" t="s">
        <v>753</v>
      </c>
      <c r="AZ871" t="s">
        <v>790</v>
      </c>
      <c r="BA871" t="s">
        <v>753</v>
      </c>
      <c r="BB871" t="s">
        <v>753</v>
      </c>
      <c r="BC871" t="s">
        <v>753</v>
      </c>
      <c r="BD871" t="s">
        <v>753</v>
      </c>
    </row>
    <row r="872" spans="1:56" x14ac:dyDescent="0.25">
      <c r="A872" t="s">
        <v>1386</v>
      </c>
      <c r="B872">
        <v>590</v>
      </c>
      <c r="C872">
        <v>1</v>
      </c>
      <c r="D872" t="s">
        <v>1377</v>
      </c>
      <c r="E872">
        <v>741</v>
      </c>
      <c r="F872">
        <v>5.0999999999999996</v>
      </c>
      <c r="G872">
        <v>9</v>
      </c>
      <c r="H872">
        <v>1.23</v>
      </c>
      <c r="I872">
        <v>2.35</v>
      </c>
      <c r="J872" t="s">
        <v>753</v>
      </c>
      <c r="K872" t="s">
        <v>760</v>
      </c>
      <c r="L872" t="s">
        <v>760</v>
      </c>
      <c r="M872" t="s">
        <v>738</v>
      </c>
      <c r="N872" t="s">
        <v>762</v>
      </c>
      <c r="O872" t="s">
        <v>2352</v>
      </c>
      <c r="P872" t="s">
        <v>753</v>
      </c>
      <c r="Q872" t="s">
        <v>760</v>
      </c>
      <c r="R872" t="s">
        <v>753</v>
      </c>
      <c r="S872" t="s">
        <v>760</v>
      </c>
      <c r="T872" t="s">
        <v>753</v>
      </c>
      <c r="U872">
        <v>0</v>
      </c>
      <c r="V872" t="s">
        <v>753</v>
      </c>
      <c r="W872" t="s">
        <v>762</v>
      </c>
      <c r="X872">
        <v>0</v>
      </c>
      <c r="Y872" t="s">
        <v>753</v>
      </c>
      <c r="Z872">
        <v>0</v>
      </c>
      <c r="AA872" t="s">
        <v>753</v>
      </c>
      <c r="AB872">
        <v>0</v>
      </c>
      <c r="AC872">
        <v>4.6673999999999998</v>
      </c>
      <c r="AD872">
        <v>35.990099999999998</v>
      </c>
      <c r="AE872" t="s">
        <v>1477</v>
      </c>
      <c r="AF872">
        <v>3100</v>
      </c>
      <c r="AG872">
        <v>0</v>
      </c>
      <c r="AH872">
        <v>0</v>
      </c>
      <c r="AI872">
        <v>0</v>
      </c>
      <c r="AJ872" t="s">
        <v>1387</v>
      </c>
      <c r="AK872">
        <v>5400169</v>
      </c>
      <c r="AL872">
        <v>54000432</v>
      </c>
      <c r="AM872">
        <v>54000431</v>
      </c>
      <c r="AN872">
        <v>597021</v>
      </c>
      <c r="AO872">
        <v>6188158</v>
      </c>
      <c r="AP872">
        <v>597021</v>
      </c>
      <c r="AQ872">
        <v>6188158</v>
      </c>
      <c r="AR872" t="s">
        <v>758</v>
      </c>
      <c r="AS872" t="s">
        <v>753</v>
      </c>
      <c r="AT872" t="s">
        <v>1477</v>
      </c>
      <c r="AU872">
        <v>0</v>
      </c>
      <c r="AV872" t="s">
        <v>1477</v>
      </c>
      <c r="AW872">
        <v>0</v>
      </c>
      <c r="AX872" t="s">
        <v>1477</v>
      </c>
      <c r="AY872">
        <v>0</v>
      </c>
      <c r="AZ872">
        <v>0</v>
      </c>
      <c r="BA872" t="s">
        <v>753</v>
      </c>
      <c r="BB872" t="s">
        <v>753</v>
      </c>
      <c r="BC872" t="s">
        <v>753</v>
      </c>
      <c r="BD872" t="s">
        <v>753</v>
      </c>
    </row>
    <row r="873" spans="1:56" x14ac:dyDescent="0.25">
      <c r="A873" t="s">
        <v>236</v>
      </c>
      <c r="B873">
        <v>533</v>
      </c>
      <c r="C873">
        <v>1</v>
      </c>
      <c r="D873" t="s">
        <v>975</v>
      </c>
      <c r="E873">
        <v>740</v>
      </c>
      <c r="F873">
        <v>3.1</v>
      </c>
      <c r="G873">
        <v>13</v>
      </c>
      <c r="H873">
        <v>0.7</v>
      </c>
      <c r="I873">
        <v>1.3</v>
      </c>
      <c r="J873" t="s">
        <v>753</v>
      </c>
      <c r="K873" t="s">
        <v>1477</v>
      </c>
      <c r="L873" t="s">
        <v>1477</v>
      </c>
      <c r="M873">
        <v>0</v>
      </c>
      <c r="N873">
        <v>0</v>
      </c>
      <c r="O873" t="s">
        <v>2352</v>
      </c>
      <c r="P873" t="s">
        <v>753</v>
      </c>
      <c r="Q873">
        <v>0</v>
      </c>
      <c r="R873" t="s">
        <v>753</v>
      </c>
      <c r="S873">
        <v>0</v>
      </c>
      <c r="T873" t="s">
        <v>753</v>
      </c>
      <c r="U873">
        <v>0</v>
      </c>
      <c r="V873" t="s">
        <v>753</v>
      </c>
      <c r="W873">
        <v>0</v>
      </c>
      <c r="X873">
        <v>0</v>
      </c>
      <c r="Y873" t="s">
        <v>753</v>
      </c>
      <c r="Z873">
        <v>0</v>
      </c>
      <c r="AA873" t="s">
        <v>753</v>
      </c>
      <c r="AB873">
        <v>0</v>
      </c>
      <c r="AC873">
        <v>1.8368</v>
      </c>
      <c r="AD873">
        <v>158.73650000000001</v>
      </c>
      <c r="AE873">
        <v>0</v>
      </c>
      <c r="AF873">
        <v>3160</v>
      </c>
      <c r="AG873">
        <v>57</v>
      </c>
      <c r="AH873">
        <v>181</v>
      </c>
      <c r="AI873">
        <v>0</v>
      </c>
      <c r="AJ873" t="s">
        <v>1337</v>
      </c>
      <c r="AK873">
        <v>2100347</v>
      </c>
      <c r="AL873">
        <v>21001571</v>
      </c>
      <c r="AM873">
        <v>21000394</v>
      </c>
      <c r="AN873">
        <v>532119</v>
      </c>
      <c r="AO873">
        <v>6222443</v>
      </c>
      <c r="AP873">
        <v>532119</v>
      </c>
      <c r="AQ873">
        <v>6222443</v>
      </c>
      <c r="AR873" t="s">
        <v>758</v>
      </c>
      <c r="AS873">
        <v>0</v>
      </c>
      <c r="AT873" t="s">
        <v>1477</v>
      </c>
      <c r="AU873">
        <v>0</v>
      </c>
      <c r="AV873" t="s">
        <v>1477</v>
      </c>
      <c r="AW873">
        <v>0</v>
      </c>
      <c r="AX873" t="s">
        <v>1477</v>
      </c>
      <c r="AY873">
        <v>0</v>
      </c>
      <c r="AZ873">
        <v>0</v>
      </c>
      <c r="BA873" t="s">
        <v>753</v>
      </c>
      <c r="BB873" t="s">
        <v>753</v>
      </c>
      <c r="BC873" t="s">
        <v>753</v>
      </c>
      <c r="BD873" t="s">
        <v>753</v>
      </c>
    </row>
    <row r="874" spans="1:56" x14ac:dyDescent="0.25">
      <c r="A874" t="s">
        <v>262</v>
      </c>
      <c r="B874">
        <v>576</v>
      </c>
      <c r="C874">
        <v>1</v>
      </c>
      <c r="D874" t="s">
        <v>932</v>
      </c>
      <c r="E874">
        <v>706</v>
      </c>
      <c r="F874">
        <v>15.1</v>
      </c>
      <c r="G874">
        <v>9</v>
      </c>
      <c r="H874">
        <v>0.89</v>
      </c>
      <c r="I874">
        <v>1.6</v>
      </c>
      <c r="J874" t="s">
        <v>753</v>
      </c>
      <c r="K874" t="s">
        <v>787</v>
      </c>
      <c r="L874" t="s">
        <v>787</v>
      </c>
      <c r="M874" t="s">
        <v>738</v>
      </c>
      <c r="N874" t="s">
        <v>787</v>
      </c>
      <c r="O874" t="s">
        <v>2352</v>
      </c>
      <c r="P874" t="s">
        <v>753</v>
      </c>
      <c r="Q874" t="s">
        <v>787</v>
      </c>
      <c r="R874" t="s">
        <v>753</v>
      </c>
      <c r="S874" t="s">
        <v>787</v>
      </c>
      <c r="T874" t="s">
        <v>753</v>
      </c>
      <c r="U874">
        <v>0</v>
      </c>
      <c r="V874" t="s">
        <v>753</v>
      </c>
      <c r="W874" t="s">
        <v>787</v>
      </c>
      <c r="X874">
        <v>0</v>
      </c>
      <c r="Y874" t="s">
        <v>753</v>
      </c>
      <c r="Z874">
        <v>0</v>
      </c>
      <c r="AA874" t="s">
        <v>753</v>
      </c>
      <c r="AB874">
        <v>0</v>
      </c>
      <c r="AC874">
        <v>4.0999999999999996</v>
      </c>
      <c r="AD874">
        <v>44.246699999999997</v>
      </c>
      <c r="AE874" t="s">
        <v>1477</v>
      </c>
      <c r="AF874">
        <v>0</v>
      </c>
      <c r="AG874">
        <v>0</v>
      </c>
      <c r="AH874">
        <v>0</v>
      </c>
      <c r="AI874">
        <v>0</v>
      </c>
      <c r="AJ874" t="s">
        <v>1373</v>
      </c>
      <c r="AK874">
        <v>2400016</v>
      </c>
      <c r="AL874">
        <v>24000718</v>
      </c>
      <c r="AM874">
        <v>24000017</v>
      </c>
      <c r="AN874">
        <v>588017</v>
      </c>
      <c r="AO874">
        <v>6245363</v>
      </c>
      <c r="AP874">
        <v>588054</v>
      </c>
      <c r="AQ874">
        <v>6245534</v>
      </c>
      <c r="AR874" t="s">
        <v>758</v>
      </c>
      <c r="AS874" t="s">
        <v>762</v>
      </c>
      <c r="AT874">
        <v>2.6871999999999998</v>
      </c>
      <c r="AU874" t="s">
        <v>763</v>
      </c>
      <c r="AV874">
        <v>0.63729999999999998</v>
      </c>
      <c r="AW874" t="s">
        <v>763</v>
      </c>
      <c r="AX874">
        <v>92.644099999999995</v>
      </c>
      <c r="AY874" t="s">
        <v>753</v>
      </c>
      <c r="AZ874">
        <v>0</v>
      </c>
      <c r="BA874" t="s">
        <v>753</v>
      </c>
      <c r="BB874" t="s">
        <v>753</v>
      </c>
      <c r="BC874" t="s">
        <v>753</v>
      </c>
      <c r="BD874" t="s">
        <v>753</v>
      </c>
    </row>
    <row r="875" spans="1:56" x14ac:dyDescent="0.25">
      <c r="A875" t="s">
        <v>694</v>
      </c>
      <c r="B875">
        <v>11505</v>
      </c>
      <c r="C875">
        <v>1</v>
      </c>
      <c r="D875" t="s">
        <v>917</v>
      </c>
      <c r="E875">
        <v>482</v>
      </c>
      <c r="F875">
        <v>41.2</v>
      </c>
      <c r="G875">
        <v>9</v>
      </c>
      <c r="H875">
        <v>0.28000000000000003</v>
      </c>
      <c r="I875">
        <v>0.67</v>
      </c>
      <c r="J875" t="s">
        <v>753</v>
      </c>
      <c r="K875" t="s">
        <v>762</v>
      </c>
      <c r="L875" t="s">
        <v>762</v>
      </c>
      <c r="M875" t="s">
        <v>738</v>
      </c>
      <c r="N875" t="s">
        <v>762</v>
      </c>
      <c r="O875" t="s">
        <v>787</v>
      </c>
      <c r="P875" t="s">
        <v>753</v>
      </c>
      <c r="Q875" t="s">
        <v>753</v>
      </c>
      <c r="R875" t="s">
        <v>753</v>
      </c>
      <c r="S875" t="s">
        <v>762</v>
      </c>
      <c r="T875" t="s">
        <v>753</v>
      </c>
      <c r="U875" t="s">
        <v>762</v>
      </c>
      <c r="V875" t="s">
        <v>753</v>
      </c>
      <c r="W875" t="s">
        <v>762</v>
      </c>
      <c r="X875">
        <v>0</v>
      </c>
      <c r="Y875" t="s">
        <v>753</v>
      </c>
      <c r="Z875" t="s">
        <v>762</v>
      </c>
      <c r="AA875" t="s">
        <v>753</v>
      </c>
      <c r="AB875">
        <v>0</v>
      </c>
      <c r="AC875">
        <v>2.4003000000000001</v>
      </c>
      <c r="AD875">
        <v>56.295999999999999</v>
      </c>
      <c r="AE875" t="s">
        <v>1477</v>
      </c>
      <c r="AF875">
        <v>0</v>
      </c>
      <c r="AG875">
        <v>127</v>
      </c>
      <c r="AH875">
        <v>111</v>
      </c>
      <c r="AI875">
        <v>72</v>
      </c>
      <c r="AJ875" t="s">
        <v>2117</v>
      </c>
      <c r="AK875">
        <v>4700014</v>
      </c>
      <c r="AL875">
        <v>47000196</v>
      </c>
      <c r="AM875">
        <v>47000020</v>
      </c>
      <c r="AN875">
        <v>607190</v>
      </c>
      <c r="AO875">
        <v>6073380</v>
      </c>
      <c r="AP875">
        <v>607203</v>
      </c>
      <c r="AQ875">
        <v>6073327</v>
      </c>
      <c r="AR875" t="s">
        <v>1744</v>
      </c>
      <c r="AS875">
        <v>0</v>
      </c>
      <c r="AT875">
        <v>2.7084999999999999</v>
      </c>
      <c r="AU875" t="s">
        <v>763</v>
      </c>
      <c r="AV875">
        <v>0.1295</v>
      </c>
      <c r="AW875" t="s">
        <v>763</v>
      </c>
      <c r="AX875">
        <v>128.73675</v>
      </c>
      <c r="AY875" t="s">
        <v>753</v>
      </c>
      <c r="AZ875">
        <v>0</v>
      </c>
      <c r="BA875" t="s">
        <v>753</v>
      </c>
      <c r="BB875" t="s">
        <v>753</v>
      </c>
      <c r="BC875" t="s">
        <v>753</v>
      </c>
      <c r="BD875" t="s">
        <v>753</v>
      </c>
    </row>
    <row r="876" spans="1:56" x14ac:dyDescent="0.25">
      <c r="A876" t="s">
        <v>1769</v>
      </c>
      <c r="B876">
        <v>1114</v>
      </c>
      <c r="C876">
        <v>1</v>
      </c>
      <c r="D876" t="s">
        <v>752</v>
      </c>
      <c r="E876">
        <v>787</v>
      </c>
      <c r="F876">
        <v>5.8</v>
      </c>
      <c r="G876">
        <v>17</v>
      </c>
      <c r="H876" t="s">
        <v>1477</v>
      </c>
      <c r="I876" t="s">
        <v>1477</v>
      </c>
      <c r="J876" t="s">
        <v>753</v>
      </c>
      <c r="K876" t="s">
        <v>1477</v>
      </c>
      <c r="L876" t="s">
        <v>1477</v>
      </c>
      <c r="M876">
        <v>0</v>
      </c>
      <c r="N876">
        <v>0</v>
      </c>
      <c r="O876" t="s">
        <v>2352</v>
      </c>
      <c r="P876" t="s">
        <v>753</v>
      </c>
      <c r="Q876">
        <v>0</v>
      </c>
      <c r="R876" t="s">
        <v>753</v>
      </c>
      <c r="S876">
        <v>0</v>
      </c>
      <c r="T876" t="s">
        <v>753</v>
      </c>
      <c r="U876">
        <v>0</v>
      </c>
      <c r="V876" t="s">
        <v>753</v>
      </c>
      <c r="W876">
        <v>0</v>
      </c>
      <c r="X876">
        <v>0</v>
      </c>
      <c r="Y876" t="s">
        <v>753</v>
      </c>
      <c r="Z876">
        <v>0</v>
      </c>
      <c r="AA876" t="s">
        <v>753</v>
      </c>
      <c r="AB876">
        <v>0</v>
      </c>
      <c r="AC876" t="s">
        <v>1477</v>
      </c>
      <c r="AD876" t="s">
        <v>1477</v>
      </c>
      <c r="AE876" t="s">
        <v>1477</v>
      </c>
      <c r="AF876">
        <v>0</v>
      </c>
      <c r="AG876">
        <v>24</v>
      </c>
      <c r="AH876">
        <v>24</v>
      </c>
      <c r="AI876">
        <v>22</v>
      </c>
      <c r="AJ876" t="s">
        <v>1770</v>
      </c>
      <c r="AK876" t="s">
        <v>1138</v>
      </c>
      <c r="AL876">
        <v>1000674</v>
      </c>
      <c r="AM876">
        <v>1000673</v>
      </c>
      <c r="AN876">
        <v>99</v>
      </c>
      <c r="AO876">
        <v>99</v>
      </c>
      <c r="AP876">
        <v>99</v>
      </c>
      <c r="AQ876">
        <v>99</v>
      </c>
      <c r="AR876" t="s">
        <v>1744</v>
      </c>
      <c r="AS876">
        <v>0</v>
      </c>
      <c r="AT876" t="s">
        <v>1477</v>
      </c>
      <c r="AU876">
        <v>0</v>
      </c>
      <c r="AV876" t="s">
        <v>1477</v>
      </c>
      <c r="AW876">
        <v>0</v>
      </c>
      <c r="AX876" t="s">
        <v>1477</v>
      </c>
      <c r="AY876">
        <v>0</v>
      </c>
      <c r="AZ876">
        <v>0</v>
      </c>
      <c r="BA876" t="s">
        <v>753</v>
      </c>
      <c r="BB876" t="s">
        <v>753</v>
      </c>
      <c r="BC876" t="s">
        <v>753</v>
      </c>
      <c r="BD876" t="s">
        <v>753</v>
      </c>
    </row>
    <row r="877" spans="1:56" x14ac:dyDescent="0.25">
      <c r="A877" t="s">
        <v>441</v>
      </c>
      <c r="B877">
        <v>907</v>
      </c>
      <c r="C877">
        <v>2</v>
      </c>
      <c r="D877" t="s">
        <v>1541</v>
      </c>
      <c r="E877">
        <v>340</v>
      </c>
      <c r="F877">
        <v>188.9</v>
      </c>
      <c r="G877">
        <v>10</v>
      </c>
      <c r="H877">
        <v>7.62</v>
      </c>
      <c r="I877">
        <v>18.100000000000001</v>
      </c>
      <c r="J877" t="s">
        <v>753</v>
      </c>
      <c r="K877" t="s">
        <v>787</v>
      </c>
      <c r="L877" t="s">
        <v>787</v>
      </c>
      <c r="M877" t="s">
        <v>738</v>
      </c>
      <c r="N877" t="s">
        <v>760</v>
      </c>
      <c r="O877" t="s">
        <v>753</v>
      </c>
      <c r="P877" t="s">
        <v>753</v>
      </c>
      <c r="Q877" t="s">
        <v>760</v>
      </c>
      <c r="R877" t="s">
        <v>753</v>
      </c>
      <c r="S877" t="s">
        <v>762</v>
      </c>
      <c r="T877" t="s">
        <v>753</v>
      </c>
      <c r="U877" t="s">
        <v>760</v>
      </c>
      <c r="V877" t="s">
        <v>753</v>
      </c>
      <c r="W877" t="s">
        <v>760</v>
      </c>
      <c r="X877">
        <v>0</v>
      </c>
      <c r="Y877" t="s">
        <v>753</v>
      </c>
      <c r="Z877" t="s">
        <v>787</v>
      </c>
      <c r="AA877" t="s">
        <v>753</v>
      </c>
      <c r="AB877" t="s">
        <v>764</v>
      </c>
      <c r="AC877">
        <v>2.3193999999999999</v>
      </c>
      <c r="AD877">
        <v>18.390799999999999</v>
      </c>
      <c r="AE877">
        <v>0.2102</v>
      </c>
      <c r="AF877">
        <v>3100</v>
      </c>
      <c r="AG877">
        <v>0</v>
      </c>
      <c r="AH877">
        <v>0</v>
      </c>
      <c r="AI877">
        <v>0</v>
      </c>
      <c r="AJ877" t="s">
        <v>1660</v>
      </c>
      <c r="AK877">
        <v>5500003</v>
      </c>
      <c r="AL877">
        <v>55000054</v>
      </c>
      <c r="AM877">
        <v>55000004</v>
      </c>
      <c r="AN877">
        <v>663416</v>
      </c>
      <c r="AO877">
        <v>6147895</v>
      </c>
      <c r="AP877">
        <v>663419</v>
      </c>
      <c r="AQ877">
        <v>6147894</v>
      </c>
      <c r="AR877" t="s">
        <v>758</v>
      </c>
      <c r="AS877" t="s">
        <v>762</v>
      </c>
      <c r="AT877">
        <v>1.1184000000000001</v>
      </c>
      <c r="AU877" t="s">
        <v>763</v>
      </c>
      <c r="AV877">
        <v>6.4000000000000001E-2</v>
      </c>
      <c r="AW877" t="s">
        <v>763</v>
      </c>
      <c r="AX877">
        <v>110.54995</v>
      </c>
      <c r="AY877" t="s">
        <v>753</v>
      </c>
      <c r="AZ877" t="s">
        <v>764</v>
      </c>
      <c r="BA877" t="s">
        <v>753</v>
      </c>
      <c r="BB877" t="s">
        <v>753</v>
      </c>
      <c r="BC877" t="s">
        <v>753</v>
      </c>
      <c r="BD877" t="s">
        <v>753</v>
      </c>
    </row>
    <row r="878" spans="1:56" x14ac:dyDescent="0.25">
      <c r="A878" t="s">
        <v>1774</v>
      </c>
      <c r="B878">
        <v>1117</v>
      </c>
      <c r="C878">
        <v>1</v>
      </c>
      <c r="D878" t="s">
        <v>752</v>
      </c>
      <c r="E878">
        <v>787</v>
      </c>
      <c r="F878">
        <v>4.0999999999999996</v>
      </c>
      <c r="G878">
        <v>5</v>
      </c>
      <c r="H878">
        <v>1.5</v>
      </c>
      <c r="I878">
        <v>3</v>
      </c>
      <c r="J878" t="s">
        <v>753</v>
      </c>
      <c r="K878" t="s">
        <v>787</v>
      </c>
      <c r="L878" t="s">
        <v>787</v>
      </c>
      <c r="M878" t="s">
        <v>738</v>
      </c>
      <c r="N878" t="s">
        <v>787</v>
      </c>
      <c r="O878" t="s">
        <v>2352</v>
      </c>
      <c r="P878" t="s">
        <v>753</v>
      </c>
      <c r="Q878" t="s">
        <v>762</v>
      </c>
      <c r="R878" t="s">
        <v>753</v>
      </c>
      <c r="S878" t="s">
        <v>762</v>
      </c>
      <c r="T878" t="s">
        <v>753</v>
      </c>
      <c r="U878">
        <v>0</v>
      </c>
      <c r="V878" t="s">
        <v>753</v>
      </c>
      <c r="W878" t="s">
        <v>787</v>
      </c>
      <c r="X878">
        <v>0</v>
      </c>
      <c r="Y878" t="s">
        <v>753</v>
      </c>
      <c r="Z878">
        <v>0</v>
      </c>
      <c r="AA878" t="s">
        <v>753</v>
      </c>
      <c r="AB878">
        <v>0</v>
      </c>
      <c r="AC878">
        <v>6.7699999999999996E-2</v>
      </c>
      <c r="AD878">
        <v>296.90789999999998</v>
      </c>
      <c r="AE878">
        <v>0.1</v>
      </c>
      <c r="AF878">
        <v>3110</v>
      </c>
      <c r="AG878">
        <v>0</v>
      </c>
      <c r="AH878">
        <v>0</v>
      </c>
      <c r="AI878">
        <v>0</v>
      </c>
      <c r="AJ878" t="s">
        <v>1775</v>
      </c>
      <c r="AK878">
        <v>100036</v>
      </c>
      <c r="AL878">
        <v>1000437</v>
      </c>
      <c r="AM878">
        <v>1000055</v>
      </c>
      <c r="AN878">
        <v>467409</v>
      </c>
      <c r="AO878">
        <v>6314272</v>
      </c>
      <c r="AP878">
        <v>467409</v>
      </c>
      <c r="AQ878">
        <v>6314272</v>
      </c>
      <c r="AR878" t="s">
        <v>1744</v>
      </c>
      <c r="AS878" t="s">
        <v>753</v>
      </c>
      <c r="AT878">
        <v>0.91100000000000003</v>
      </c>
      <c r="AU878" t="s">
        <v>763</v>
      </c>
      <c r="AV878">
        <v>7.1999999999999995E-2</v>
      </c>
      <c r="AW878" t="s">
        <v>763</v>
      </c>
      <c r="AX878">
        <v>97.069699999999997</v>
      </c>
      <c r="AY878" t="s">
        <v>753</v>
      </c>
      <c r="AZ878">
        <v>0</v>
      </c>
      <c r="BA878" t="s">
        <v>753</v>
      </c>
      <c r="BB878" t="s">
        <v>753</v>
      </c>
      <c r="BC878" t="s">
        <v>753</v>
      </c>
      <c r="BD878" t="s">
        <v>753</v>
      </c>
    </row>
    <row r="879" spans="1:56" x14ac:dyDescent="0.25">
      <c r="A879" t="s">
        <v>159</v>
      </c>
      <c r="B879">
        <v>399</v>
      </c>
      <c r="C879">
        <v>1</v>
      </c>
      <c r="D879" t="s">
        <v>998</v>
      </c>
      <c r="E879">
        <v>661</v>
      </c>
      <c r="F879">
        <v>15</v>
      </c>
      <c r="G879">
        <v>13</v>
      </c>
      <c r="H879">
        <v>1.31</v>
      </c>
      <c r="I879">
        <v>2.9</v>
      </c>
      <c r="J879" t="s">
        <v>753</v>
      </c>
      <c r="K879" t="s">
        <v>762</v>
      </c>
      <c r="L879" t="s">
        <v>762</v>
      </c>
      <c r="M879" t="s">
        <v>738</v>
      </c>
      <c r="N879" t="s">
        <v>762</v>
      </c>
      <c r="O879" t="s">
        <v>2352</v>
      </c>
      <c r="P879" t="s">
        <v>753</v>
      </c>
      <c r="Q879" t="s">
        <v>755</v>
      </c>
      <c r="R879" t="s">
        <v>753</v>
      </c>
      <c r="S879" t="s">
        <v>755</v>
      </c>
      <c r="T879" t="s">
        <v>753</v>
      </c>
      <c r="U879">
        <v>0</v>
      </c>
      <c r="V879" t="s">
        <v>753</v>
      </c>
      <c r="W879" t="s">
        <v>762</v>
      </c>
      <c r="X879">
        <v>0</v>
      </c>
      <c r="Y879" t="s">
        <v>753</v>
      </c>
      <c r="Z879">
        <v>0</v>
      </c>
      <c r="AA879" t="s">
        <v>753</v>
      </c>
      <c r="AB879">
        <v>0</v>
      </c>
      <c r="AC879">
        <v>1.4923999999999999</v>
      </c>
      <c r="AD879">
        <v>63.802599999999998</v>
      </c>
      <c r="AE879">
        <v>0.1</v>
      </c>
      <c r="AF879">
        <v>3160</v>
      </c>
      <c r="AG879">
        <v>0</v>
      </c>
      <c r="AH879">
        <v>0</v>
      </c>
      <c r="AI879">
        <v>0</v>
      </c>
      <c r="AJ879" t="s">
        <v>1183</v>
      </c>
      <c r="AK879">
        <v>1600040</v>
      </c>
      <c r="AL879">
        <v>16000291</v>
      </c>
      <c r="AM879">
        <v>16000068</v>
      </c>
      <c r="AN879">
        <v>488913</v>
      </c>
      <c r="AO879">
        <v>6264061</v>
      </c>
      <c r="AP879">
        <v>488913</v>
      </c>
      <c r="AQ879">
        <v>6264061</v>
      </c>
      <c r="AR879" t="s">
        <v>758</v>
      </c>
      <c r="AS879" t="s">
        <v>762</v>
      </c>
      <c r="AT879">
        <v>0.88570000000000004</v>
      </c>
      <c r="AU879" t="s">
        <v>755</v>
      </c>
      <c r="AV879">
        <v>7.4399999999999994E-2</v>
      </c>
      <c r="AW879" t="s">
        <v>755</v>
      </c>
      <c r="AX879">
        <v>94.358199999999997</v>
      </c>
      <c r="AY879" t="s">
        <v>753</v>
      </c>
      <c r="AZ879">
        <v>0</v>
      </c>
      <c r="BA879" t="s">
        <v>753</v>
      </c>
      <c r="BB879" t="s">
        <v>753</v>
      </c>
      <c r="BC879" t="s">
        <v>753</v>
      </c>
      <c r="BD879" t="s">
        <v>753</v>
      </c>
    </row>
    <row r="880" spans="1:56" x14ac:dyDescent="0.25">
      <c r="A880" t="s">
        <v>442</v>
      </c>
      <c r="B880">
        <v>908</v>
      </c>
      <c r="C880">
        <v>2</v>
      </c>
      <c r="D880" t="s">
        <v>1541</v>
      </c>
      <c r="E880">
        <v>340</v>
      </c>
      <c r="F880">
        <v>663.2</v>
      </c>
      <c r="G880">
        <v>10</v>
      </c>
      <c r="H880">
        <v>9.94</v>
      </c>
      <c r="I880">
        <v>21.7</v>
      </c>
      <c r="J880" t="s">
        <v>753</v>
      </c>
      <c r="K880" t="s">
        <v>760</v>
      </c>
      <c r="L880" t="s">
        <v>760</v>
      </c>
      <c r="M880" t="s">
        <v>738</v>
      </c>
      <c r="N880" t="s">
        <v>762</v>
      </c>
      <c r="O880" t="s">
        <v>753</v>
      </c>
      <c r="P880" t="s">
        <v>753</v>
      </c>
      <c r="Q880" t="s">
        <v>762</v>
      </c>
      <c r="R880" t="s">
        <v>753</v>
      </c>
      <c r="S880" t="s">
        <v>762</v>
      </c>
      <c r="T880" t="s">
        <v>753</v>
      </c>
      <c r="U880" t="s">
        <v>753</v>
      </c>
      <c r="V880" t="s">
        <v>753</v>
      </c>
      <c r="W880" t="s">
        <v>753</v>
      </c>
      <c r="X880">
        <v>0</v>
      </c>
      <c r="Y880" t="s">
        <v>753</v>
      </c>
      <c r="Z880" t="s">
        <v>760</v>
      </c>
      <c r="AA880" t="s">
        <v>753</v>
      </c>
      <c r="AB880" t="s">
        <v>764</v>
      </c>
      <c r="AC880">
        <v>3.65035</v>
      </c>
      <c r="AD880">
        <v>21.110199999999999</v>
      </c>
      <c r="AE880">
        <v>0.2762</v>
      </c>
      <c r="AF880">
        <v>3150</v>
      </c>
      <c r="AG880">
        <v>163</v>
      </c>
      <c r="AH880">
        <v>194</v>
      </c>
      <c r="AI880">
        <v>93</v>
      </c>
      <c r="AJ880" t="s">
        <v>1661</v>
      </c>
      <c r="AK880">
        <v>5700020</v>
      </c>
      <c r="AL880">
        <v>57000093</v>
      </c>
      <c r="AM880">
        <v>57000024</v>
      </c>
      <c r="AN880">
        <v>663916</v>
      </c>
      <c r="AO880">
        <v>6137795</v>
      </c>
      <c r="AP880">
        <v>663750</v>
      </c>
      <c r="AQ880">
        <v>6137813</v>
      </c>
      <c r="AR880" t="s">
        <v>758</v>
      </c>
      <c r="AS880" t="s">
        <v>753</v>
      </c>
      <c r="AT880">
        <v>4.0342000000000002</v>
      </c>
      <c r="AU880" t="s">
        <v>763</v>
      </c>
      <c r="AV880">
        <v>4.5699999999999998E-2</v>
      </c>
      <c r="AW880" t="s">
        <v>763</v>
      </c>
      <c r="AX880">
        <v>117.17359999999999</v>
      </c>
      <c r="AY880" t="s">
        <v>753</v>
      </c>
      <c r="AZ880" t="s">
        <v>764</v>
      </c>
      <c r="BA880" t="s">
        <v>753</v>
      </c>
      <c r="BB880" t="s">
        <v>753</v>
      </c>
      <c r="BC880" t="s">
        <v>753</v>
      </c>
      <c r="BD880" t="s">
        <v>753</v>
      </c>
    </row>
    <row r="881" spans="1:56" x14ac:dyDescent="0.25">
      <c r="A881" t="s">
        <v>1184</v>
      </c>
      <c r="B881">
        <v>400</v>
      </c>
      <c r="C881">
        <v>1</v>
      </c>
      <c r="D881" t="s">
        <v>998</v>
      </c>
      <c r="E881">
        <v>787</v>
      </c>
      <c r="F881">
        <v>576.70000000000005</v>
      </c>
      <c r="G881">
        <v>9</v>
      </c>
      <c r="H881">
        <v>1.41</v>
      </c>
      <c r="I881">
        <v>2.2000000000000002</v>
      </c>
      <c r="J881" t="s">
        <v>753</v>
      </c>
      <c r="K881" t="s">
        <v>760</v>
      </c>
      <c r="L881" t="s">
        <v>760</v>
      </c>
      <c r="M881" t="s">
        <v>738</v>
      </c>
      <c r="N881" t="s">
        <v>762</v>
      </c>
      <c r="O881" t="s">
        <v>753</v>
      </c>
      <c r="P881" t="s">
        <v>753</v>
      </c>
      <c r="Q881" t="s">
        <v>753</v>
      </c>
      <c r="R881" t="s">
        <v>753</v>
      </c>
      <c r="S881" t="s">
        <v>753</v>
      </c>
      <c r="T881" t="s">
        <v>753</v>
      </c>
      <c r="U881" t="s">
        <v>760</v>
      </c>
      <c r="V881" t="s">
        <v>753</v>
      </c>
      <c r="W881" t="s">
        <v>760</v>
      </c>
      <c r="X881">
        <v>0</v>
      </c>
      <c r="Y881" t="s">
        <v>753</v>
      </c>
      <c r="Z881" t="s">
        <v>760</v>
      </c>
      <c r="AA881" t="s">
        <v>753</v>
      </c>
      <c r="AB881" t="s">
        <v>764</v>
      </c>
      <c r="AC881">
        <v>2.0424500000000001</v>
      </c>
      <c r="AD881">
        <v>12.571199999999999</v>
      </c>
      <c r="AE881">
        <v>0.23750000000000002</v>
      </c>
      <c r="AF881">
        <v>3140</v>
      </c>
      <c r="AG881">
        <v>16</v>
      </c>
      <c r="AH881">
        <v>16</v>
      </c>
      <c r="AI881">
        <v>20</v>
      </c>
      <c r="AJ881" t="s">
        <v>1185</v>
      </c>
      <c r="AK881">
        <v>100029</v>
      </c>
      <c r="AL881">
        <v>1000125</v>
      </c>
      <c r="AM881">
        <v>1000031</v>
      </c>
      <c r="AN881">
        <v>498029</v>
      </c>
      <c r="AO881">
        <v>6323552</v>
      </c>
      <c r="AP881">
        <v>498029</v>
      </c>
      <c r="AQ881">
        <v>6323552</v>
      </c>
      <c r="AR881" t="s">
        <v>758</v>
      </c>
      <c r="AS881" t="s">
        <v>762</v>
      </c>
      <c r="AT881">
        <v>1.4779</v>
      </c>
      <c r="AU881" t="s">
        <v>763</v>
      </c>
      <c r="AV881">
        <v>7.4399999999999994E-2</v>
      </c>
      <c r="AW881" t="s">
        <v>753</v>
      </c>
      <c r="AX881">
        <v>96.705600000000004</v>
      </c>
      <c r="AY881" t="s">
        <v>753</v>
      </c>
      <c r="AZ881" t="s">
        <v>764</v>
      </c>
      <c r="BA881" t="s">
        <v>753</v>
      </c>
      <c r="BB881" t="s">
        <v>753</v>
      </c>
      <c r="BC881" t="s">
        <v>753</v>
      </c>
      <c r="BD881" t="s">
        <v>753</v>
      </c>
    </row>
    <row r="882" spans="1:56" x14ac:dyDescent="0.25">
      <c r="A882" t="s">
        <v>237</v>
      </c>
      <c r="B882">
        <v>534</v>
      </c>
      <c r="C882">
        <v>1</v>
      </c>
      <c r="D882" t="s">
        <v>975</v>
      </c>
      <c r="E882">
        <v>746</v>
      </c>
      <c r="F882">
        <v>47.4</v>
      </c>
      <c r="G882">
        <v>9</v>
      </c>
      <c r="H882">
        <v>2.86</v>
      </c>
      <c r="I882">
        <v>7</v>
      </c>
      <c r="J882" t="s">
        <v>753</v>
      </c>
      <c r="K882" t="s">
        <v>762</v>
      </c>
      <c r="L882" t="s">
        <v>762</v>
      </c>
      <c r="M882" t="s">
        <v>738</v>
      </c>
      <c r="N882" t="s">
        <v>762</v>
      </c>
      <c r="O882" t="s">
        <v>2352</v>
      </c>
      <c r="P882" t="s">
        <v>753</v>
      </c>
      <c r="Q882" t="s">
        <v>753</v>
      </c>
      <c r="R882" t="s">
        <v>753</v>
      </c>
      <c r="S882" t="s">
        <v>753</v>
      </c>
      <c r="T882" t="s">
        <v>753</v>
      </c>
      <c r="U882">
        <v>0</v>
      </c>
      <c r="V882" t="s">
        <v>753</v>
      </c>
      <c r="W882" t="s">
        <v>762</v>
      </c>
      <c r="X882">
        <v>0</v>
      </c>
      <c r="Y882" t="s">
        <v>753</v>
      </c>
      <c r="Z882">
        <v>0</v>
      </c>
      <c r="AA882" t="s">
        <v>753</v>
      </c>
      <c r="AB882">
        <v>0</v>
      </c>
      <c r="AC882">
        <v>2.5499999999999998</v>
      </c>
      <c r="AD882">
        <v>15.0296</v>
      </c>
      <c r="AE882" t="s">
        <v>1477</v>
      </c>
      <c r="AF882">
        <v>3150</v>
      </c>
      <c r="AG882">
        <v>0</v>
      </c>
      <c r="AH882">
        <v>0</v>
      </c>
      <c r="AI882">
        <v>0</v>
      </c>
      <c r="AJ882" t="s">
        <v>1338</v>
      </c>
      <c r="AK882">
        <v>2100325</v>
      </c>
      <c r="AL882">
        <v>21006081</v>
      </c>
      <c r="AM882">
        <v>21000366</v>
      </c>
      <c r="AN882">
        <v>554745</v>
      </c>
      <c r="AO882">
        <v>6208284</v>
      </c>
      <c r="AP882">
        <v>554447</v>
      </c>
      <c r="AQ882">
        <v>6208408</v>
      </c>
      <c r="AR882" t="s">
        <v>758</v>
      </c>
      <c r="AS882" t="s">
        <v>755</v>
      </c>
      <c r="AT882">
        <v>1.0165999999999999</v>
      </c>
      <c r="AU882" t="s">
        <v>755</v>
      </c>
      <c r="AV882">
        <v>0.1154</v>
      </c>
      <c r="AW882" t="s">
        <v>763</v>
      </c>
      <c r="AX882">
        <v>117.5474</v>
      </c>
      <c r="AY882" t="s">
        <v>753</v>
      </c>
      <c r="AZ882">
        <v>0</v>
      </c>
      <c r="BA882" t="s">
        <v>753</v>
      </c>
      <c r="BB882" t="s">
        <v>753</v>
      </c>
      <c r="BC882" t="s">
        <v>753</v>
      </c>
      <c r="BD882" t="s">
        <v>753</v>
      </c>
    </row>
    <row r="883" spans="1:56" x14ac:dyDescent="0.25">
      <c r="A883" t="s">
        <v>437</v>
      </c>
      <c r="B883">
        <v>898</v>
      </c>
      <c r="C883">
        <v>2</v>
      </c>
      <c r="D883" t="s">
        <v>1541</v>
      </c>
      <c r="E883">
        <v>330</v>
      </c>
      <c r="F883">
        <v>5.9</v>
      </c>
      <c r="G883">
        <v>11</v>
      </c>
      <c r="H883">
        <v>2</v>
      </c>
      <c r="I883">
        <v>4.5</v>
      </c>
      <c r="J883" t="s">
        <v>753</v>
      </c>
      <c r="K883" t="s">
        <v>760</v>
      </c>
      <c r="L883" t="s">
        <v>760</v>
      </c>
      <c r="M883" t="s">
        <v>738</v>
      </c>
      <c r="N883" t="s">
        <v>760</v>
      </c>
      <c r="O883" t="s">
        <v>2352</v>
      </c>
      <c r="P883" t="s">
        <v>753</v>
      </c>
      <c r="Q883">
        <v>0</v>
      </c>
      <c r="R883" t="s">
        <v>753</v>
      </c>
      <c r="S883">
        <v>0</v>
      </c>
      <c r="T883" t="s">
        <v>753</v>
      </c>
      <c r="U883">
        <v>0</v>
      </c>
      <c r="V883" t="s">
        <v>753</v>
      </c>
      <c r="W883" t="s">
        <v>760</v>
      </c>
      <c r="X883">
        <v>0</v>
      </c>
      <c r="Y883" t="s">
        <v>753</v>
      </c>
      <c r="Z883">
        <v>0</v>
      </c>
      <c r="AA883" t="s">
        <v>753</v>
      </c>
      <c r="AB883">
        <v>0</v>
      </c>
      <c r="AC883">
        <v>3.4321999999999999</v>
      </c>
      <c r="AD883">
        <v>16.90625</v>
      </c>
      <c r="AE883">
        <v>1.4798499999999999</v>
      </c>
      <c r="AF883">
        <v>1150</v>
      </c>
      <c r="AG883">
        <v>0</v>
      </c>
      <c r="AH883">
        <v>0</v>
      </c>
      <c r="AI883">
        <v>0</v>
      </c>
      <c r="AJ883" t="s">
        <v>1656</v>
      </c>
      <c r="AK883">
        <v>5400093</v>
      </c>
      <c r="AL883">
        <v>54000124</v>
      </c>
      <c r="AM883">
        <v>54000123</v>
      </c>
      <c r="AN883">
        <v>640343</v>
      </c>
      <c r="AO883">
        <v>6134596</v>
      </c>
      <c r="AP883">
        <v>640343</v>
      </c>
      <c r="AQ883">
        <v>6134596</v>
      </c>
      <c r="AR883" t="s">
        <v>758</v>
      </c>
      <c r="AS883" t="s">
        <v>753</v>
      </c>
      <c r="AT883">
        <v>2.1581999999999999</v>
      </c>
      <c r="AU883" t="s">
        <v>763</v>
      </c>
      <c r="AV883">
        <v>0.84909999999999997</v>
      </c>
      <c r="AW883" t="s">
        <v>763</v>
      </c>
      <c r="AX883">
        <v>96.381049999999988</v>
      </c>
      <c r="AY883" t="s">
        <v>753</v>
      </c>
      <c r="AZ883">
        <v>0</v>
      </c>
      <c r="BA883" t="s">
        <v>753</v>
      </c>
      <c r="BB883" t="s">
        <v>753</v>
      </c>
      <c r="BC883" t="s">
        <v>753</v>
      </c>
      <c r="BD883" t="s">
        <v>753</v>
      </c>
    </row>
    <row r="884" spans="1:56" x14ac:dyDescent="0.25">
      <c r="A884" t="s">
        <v>272</v>
      </c>
      <c r="B884">
        <v>591</v>
      </c>
      <c r="C884">
        <v>1</v>
      </c>
      <c r="D884" t="s">
        <v>1377</v>
      </c>
      <c r="E884">
        <v>751</v>
      </c>
      <c r="F884">
        <v>9.9</v>
      </c>
      <c r="G884">
        <v>9</v>
      </c>
      <c r="H884">
        <v>0.84</v>
      </c>
      <c r="I884">
        <v>1.55</v>
      </c>
      <c r="J884" t="s">
        <v>753</v>
      </c>
      <c r="K884" t="s">
        <v>753</v>
      </c>
      <c r="L884" t="s">
        <v>753</v>
      </c>
      <c r="M884" t="s">
        <v>754</v>
      </c>
      <c r="N884" t="s">
        <v>762</v>
      </c>
      <c r="O884" t="s">
        <v>762</v>
      </c>
      <c r="P884" t="s">
        <v>753</v>
      </c>
      <c r="Q884" t="s">
        <v>753</v>
      </c>
      <c r="R884" t="s">
        <v>753</v>
      </c>
      <c r="S884" t="s">
        <v>753</v>
      </c>
      <c r="T884" t="s">
        <v>753</v>
      </c>
      <c r="U884" t="s">
        <v>753</v>
      </c>
      <c r="V884" t="s">
        <v>753</v>
      </c>
      <c r="W884" t="s">
        <v>753</v>
      </c>
      <c r="X884">
        <v>0</v>
      </c>
      <c r="Y884" t="s">
        <v>753</v>
      </c>
      <c r="Z884" t="s">
        <v>753</v>
      </c>
      <c r="AA884" t="s">
        <v>753</v>
      </c>
      <c r="AB884">
        <v>0</v>
      </c>
      <c r="AC884">
        <v>3.49065</v>
      </c>
      <c r="AD884">
        <v>37.361000000000004</v>
      </c>
      <c r="AE884">
        <v>0.1</v>
      </c>
      <c r="AF884">
        <v>3150</v>
      </c>
      <c r="AG884">
        <v>232</v>
      </c>
      <c r="AH884">
        <v>232</v>
      </c>
      <c r="AI884">
        <v>0</v>
      </c>
      <c r="AJ884" t="s">
        <v>1388</v>
      </c>
      <c r="AK884">
        <v>2600061</v>
      </c>
      <c r="AL884">
        <v>26000225</v>
      </c>
      <c r="AM884">
        <v>26000167</v>
      </c>
      <c r="AN884">
        <v>560599</v>
      </c>
      <c r="AO884">
        <v>6220913</v>
      </c>
      <c r="AP884">
        <v>560599</v>
      </c>
      <c r="AQ884">
        <v>6220913</v>
      </c>
      <c r="AR884" t="s">
        <v>758</v>
      </c>
      <c r="AS884">
        <v>0</v>
      </c>
      <c r="AT884">
        <v>1.2669000000000001</v>
      </c>
      <c r="AU884" t="s">
        <v>753</v>
      </c>
      <c r="AV884">
        <v>0.12634999999999999</v>
      </c>
      <c r="AW884" t="s">
        <v>763</v>
      </c>
      <c r="AX884">
        <v>85.864249999999998</v>
      </c>
      <c r="AY884" t="s">
        <v>753</v>
      </c>
      <c r="AZ884">
        <v>0</v>
      </c>
      <c r="BA884" t="s">
        <v>753</v>
      </c>
      <c r="BB884" t="s">
        <v>753</v>
      </c>
      <c r="BC884" t="s">
        <v>753</v>
      </c>
      <c r="BD884" t="s">
        <v>753</v>
      </c>
    </row>
    <row r="885" spans="1:56" x14ac:dyDescent="0.25">
      <c r="A885" t="s">
        <v>1215</v>
      </c>
      <c r="B885">
        <v>423</v>
      </c>
      <c r="C885">
        <v>1</v>
      </c>
      <c r="D885" t="s">
        <v>1204</v>
      </c>
      <c r="E885">
        <v>730</v>
      </c>
      <c r="F885">
        <v>18.399999999999999</v>
      </c>
      <c r="G885">
        <v>9</v>
      </c>
      <c r="H885">
        <v>1.59</v>
      </c>
      <c r="I885">
        <v>2.4</v>
      </c>
      <c r="J885" t="s">
        <v>753</v>
      </c>
      <c r="K885" t="s">
        <v>787</v>
      </c>
      <c r="L885" t="s">
        <v>787</v>
      </c>
      <c r="M885" t="s">
        <v>738</v>
      </c>
      <c r="N885" t="s">
        <v>760</v>
      </c>
      <c r="O885" t="s">
        <v>762</v>
      </c>
      <c r="P885" t="s">
        <v>753</v>
      </c>
      <c r="Q885" t="s">
        <v>760</v>
      </c>
      <c r="R885" t="s">
        <v>753</v>
      </c>
      <c r="S885" t="s">
        <v>760</v>
      </c>
      <c r="T885" t="s">
        <v>753</v>
      </c>
      <c r="U885" t="s">
        <v>760</v>
      </c>
      <c r="V885" t="s">
        <v>753</v>
      </c>
      <c r="W885" t="s">
        <v>760</v>
      </c>
      <c r="X885">
        <v>0</v>
      </c>
      <c r="Y885" t="s">
        <v>753</v>
      </c>
      <c r="Z885" t="s">
        <v>787</v>
      </c>
      <c r="AA885" t="s">
        <v>753</v>
      </c>
      <c r="AB885">
        <v>0</v>
      </c>
      <c r="AC885">
        <v>0.96220000000000006</v>
      </c>
      <c r="AD885">
        <v>47.968800000000002</v>
      </c>
      <c r="AE885">
        <v>0.1</v>
      </c>
      <c r="AF885">
        <v>3100</v>
      </c>
      <c r="AG885">
        <v>0</v>
      </c>
      <c r="AH885">
        <v>0</v>
      </c>
      <c r="AI885">
        <v>0</v>
      </c>
      <c r="AJ885" t="s">
        <v>1216</v>
      </c>
      <c r="AK885">
        <v>1500013</v>
      </c>
      <c r="AL885">
        <v>15000155</v>
      </c>
      <c r="AM885">
        <v>15000005</v>
      </c>
      <c r="AN885">
        <v>574384</v>
      </c>
      <c r="AO885">
        <v>6279463</v>
      </c>
      <c r="AP885">
        <v>574263</v>
      </c>
      <c r="AQ885">
        <v>6279608</v>
      </c>
      <c r="AR885" t="s">
        <v>758</v>
      </c>
      <c r="AS885" t="s">
        <v>762</v>
      </c>
      <c r="AT885">
        <v>2.6190000000000002</v>
      </c>
      <c r="AU885" t="s">
        <v>763</v>
      </c>
      <c r="AV885">
        <v>0.40139999999999998</v>
      </c>
      <c r="AW885" t="s">
        <v>763</v>
      </c>
      <c r="AX885">
        <v>98.664000000000001</v>
      </c>
      <c r="AY885" t="s">
        <v>753</v>
      </c>
      <c r="AZ885" t="s">
        <v>790</v>
      </c>
      <c r="BA885" t="s">
        <v>753</v>
      </c>
      <c r="BB885" t="s">
        <v>753</v>
      </c>
      <c r="BC885" t="s">
        <v>753</v>
      </c>
      <c r="BD885" t="s">
        <v>753</v>
      </c>
    </row>
    <row r="886" spans="1:56" x14ac:dyDescent="0.25">
      <c r="A886" t="s">
        <v>1728</v>
      </c>
      <c r="B886">
        <v>992</v>
      </c>
      <c r="C886">
        <v>4</v>
      </c>
      <c r="D886" t="s">
        <v>1692</v>
      </c>
      <c r="E886">
        <v>580</v>
      </c>
      <c r="F886">
        <v>9.8000000000000007</v>
      </c>
      <c r="G886">
        <v>10</v>
      </c>
      <c r="H886">
        <v>6.76</v>
      </c>
      <c r="I886">
        <v>16.8</v>
      </c>
      <c r="J886" t="s">
        <v>753</v>
      </c>
      <c r="K886" t="s">
        <v>755</v>
      </c>
      <c r="L886" t="s">
        <v>755</v>
      </c>
      <c r="M886" t="s">
        <v>754</v>
      </c>
      <c r="N886" t="s">
        <v>755</v>
      </c>
      <c r="O886" t="s">
        <v>2352</v>
      </c>
      <c r="P886" t="s">
        <v>753</v>
      </c>
      <c r="Q886" t="s">
        <v>755</v>
      </c>
      <c r="R886" t="s">
        <v>753</v>
      </c>
      <c r="S886" t="s">
        <v>755</v>
      </c>
      <c r="T886" t="s">
        <v>753</v>
      </c>
      <c r="U886">
        <v>0</v>
      </c>
      <c r="V886" t="s">
        <v>753</v>
      </c>
      <c r="W886" t="s">
        <v>755</v>
      </c>
      <c r="X886">
        <v>0</v>
      </c>
      <c r="Y886" t="s">
        <v>753</v>
      </c>
      <c r="Z886">
        <v>0</v>
      </c>
      <c r="AA886" t="s">
        <v>753</v>
      </c>
      <c r="AB886">
        <v>0</v>
      </c>
      <c r="AC886">
        <v>3.2654000000000001</v>
      </c>
      <c r="AD886">
        <v>7.2954999999999997</v>
      </c>
      <c r="AE886" t="s">
        <v>1477</v>
      </c>
      <c r="AF886">
        <v>0</v>
      </c>
      <c r="AG886">
        <v>0</v>
      </c>
      <c r="AH886">
        <v>0</v>
      </c>
      <c r="AI886">
        <v>0</v>
      </c>
      <c r="AJ886" t="s">
        <v>1729</v>
      </c>
      <c r="AK886">
        <v>4200047</v>
      </c>
      <c r="AL886">
        <v>42000897</v>
      </c>
      <c r="AM886">
        <v>42000064</v>
      </c>
      <c r="AN886">
        <v>518587</v>
      </c>
      <c r="AO886">
        <v>6091795</v>
      </c>
      <c r="AP886">
        <v>518587</v>
      </c>
      <c r="AQ886">
        <v>6091795</v>
      </c>
      <c r="AR886" t="s">
        <v>758</v>
      </c>
      <c r="AS886" t="s">
        <v>755</v>
      </c>
      <c r="AT886">
        <v>0.4173</v>
      </c>
      <c r="AU886" t="s">
        <v>755</v>
      </c>
      <c r="AV886">
        <v>1.12E-2</v>
      </c>
      <c r="AW886" t="s">
        <v>755</v>
      </c>
      <c r="AX886">
        <v>100.9817</v>
      </c>
      <c r="AY886" t="s">
        <v>753</v>
      </c>
      <c r="AZ886">
        <v>0</v>
      </c>
      <c r="BA886" t="s">
        <v>753</v>
      </c>
      <c r="BB886" t="s">
        <v>753</v>
      </c>
      <c r="BC886" t="s">
        <v>753</v>
      </c>
      <c r="BD886" t="s">
        <v>753</v>
      </c>
    </row>
    <row r="887" spans="1:56" x14ac:dyDescent="0.25">
      <c r="A887" t="s">
        <v>669</v>
      </c>
      <c r="B887">
        <v>933</v>
      </c>
      <c r="C887">
        <v>2</v>
      </c>
      <c r="D887" t="s">
        <v>1611</v>
      </c>
      <c r="E887">
        <v>390</v>
      </c>
      <c r="F887">
        <v>15.9</v>
      </c>
      <c r="G887">
        <v>9</v>
      </c>
      <c r="H887">
        <v>1.53</v>
      </c>
      <c r="I887">
        <v>4.5999999999999996</v>
      </c>
      <c r="J887" t="s">
        <v>753</v>
      </c>
      <c r="K887" t="s">
        <v>787</v>
      </c>
      <c r="L887" t="s">
        <v>787</v>
      </c>
      <c r="M887" t="s">
        <v>738</v>
      </c>
      <c r="N887" t="s">
        <v>787</v>
      </c>
      <c r="O887" t="s">
        <v>762</v>
      </c>
      <c r="P887" t="s">
        <v>753</v>
      </c>
      <c r="Q887" t="s">
        <v>787</v>
      </c>
      <c r="R887" t="s">
        <v>753</v>
      </c>
      <c r="S887" t="s">
        <v>760</v>
      </c>
      <c r="T887" t="s">
        <v>753</v>
      </c>
      <c r="U887" t="s">
        <v>760</v>
      </c>
      <c r="V887" t="s">
        <v>753</v>
      </c>
      <c r="W887" t="s">
        <v>760</v>
      </c>
      <c r="X887" t="s">
        <v>787</v>
      </c>
      <c r="Y887" t="s">
        <v>753</v>
      </c>
      <c r="Z887" t="s">
        <v>760</v>
      </c>
      <c r="AA887" t="s">
        <v>753</v>
      </c>
      <c r="AB887">
        <v>0</v>
      </c>
      <c r="AC887">
        <v>3.4967000000000001</v>
      </c>
      <c r="AD887">
        <v>49.940799999999996</v>
      </c>
      <c r="AE887" t="s">
        <v>1477</v>
      </c>
      <c r="AF887">
        <v>3150</v>
      </c>
      <c r="AG887">
        <v>172</v>
      </c>
      <c r="AH887">
        <v>0</v>
      </c>
      <c r="AI887">
        <v>0</v>
      </c>
      <c r="AJ887" t="s">
        <v>1678</v>
      </c>
      <c r="AK887">
        <v>6000009</v>
      </c>
      <c r="AL887">
        <v>60000105</v>
      </c>
      <c r="AM887">
        <v>60000009</v>
      </c>
      <c r="AN887">
        <v>691649</v>
      </c>
      <c r="AO887">
        <v>6106854</v>
      </c>
      <c r="AP887">
        <v>691649</v>
      </c>
      <c r="AQ887">
        <v>6106854</v>
      </c>
      <c r="AR887" t="s">
        <v>758</v>
      </c>
      <c r="AS887" t="s">
        <v>762</v>
      </c>
      <c r="AT887">
        <v>2.5365000000000002</v>
      </c>
      <c r="AU887" t="s">
        <v>763</v>
      </c>
      <c r="AV887">
        <v>0.32425000000000004</v>
      </c>
      <c r="AW887" t="s">
        <v>763</v>
      </c>
      <c r="AX887">
        <v>116.08510000000001</v>
      </c>
      <c r="AY887" t="s">
        <v>753</v>
      </c>
      <c r="AZ887">
        <v>0</v>
      </c>
      <c r="BA887" t="s">
        <v>753</v>
      </c>
      <c r="BB887" t="s">
        <v>753</v>
      </c>
      <c r="BC887" t="s">
        <v>753</v>
      </c>
      <c r="BD887" t="s">
        <v>753</v>
      </c>
    </row>
    <row r="888" spans="1:56" x14ac:dyDescent="0.25">
      <c r="A888" t="s">
        <v>1339</v>
      </c>
      <c r="B888">
        <v>535</v>
      </c>
      <c r="C888">
        <v>1</v>
      </c>
      <c r="D888" t="s">
        <v>975</v>
      </c>
      <c r="E888">
        <v>740</v>
      </c>
      <c r="F888">
        <v>2.1</v>
      </c>
      <c r="G888">
        <v>5</v>
      </c>
      <c r="H888">
        <v>1.39</v>
      </c>
      <c r="I888">
        <v>2.6</v>
      </c>
      <c r="J888" t="s">
        <v>753</v>
      </c>
      <c r="K888" t="s">
        <v>787</v>
      </c>
      <c r="L888" t="s">
        <v>787</v>
      </c>
      <c r="M888" t="s">
        <v>738</v>
      </c>
      <c r="N888" t="s">
        <v>787</v>
      </c>
      <c r="O888" t="s">
        <v>2352</v>
      </c>
      <c r="P888" t="s">
        <v>753</v>
      </c>
      <c r="Q888" t="s">
        <v>760</v>
      </c>
      <c r="R888" t="s">
        <v>753</v>
      </c>
      <c r="S888" t="s">
        <v>760</v>
      </c>
      <c r="T888" t="s">
        <v>753</v>
      </c>
      <c r="U888">
        <v>0</v>
      </c>
      <c r="V888" t="s">
        <v>753</v>
      </c>
      <c r="W888" t="s">
        <v>787</v>
      </c>
      <c r="X888">
        <v>0</v>
      </c>
      <c r="Y888" t="s">
        <v>753</v>
      </c>
      <c r="Z888">
        <v>0</v>
      </c>
      <c r="AA888" t="s">
        <v>753</v>
      </c>
      <c r="AB888">
        <v>0</v>
      </c>
      <c r="AC888">
        <v>3.6499999999999998E-2</v>
      </c>
      <c r="AD888">
        <v>220.03290000000001</v>
      </c>
      <c r="AE888">
        <v>0.1</v>
      </c>
      <c r="AF888">
        <v>3160</v>
      </c>
      <c r="AG888">
        <v>57</v>
      </c>
      <c r="AH888">
        <v>181</v>
      </c>
      <c r="AI888">
        <v>0</v>
      </c>
      <c r="AJ888" t="s">
        <v>1340</v>
      </c>
      <c r="AK888">
        <v>2100334</v>
      </c>
      <c r="AL888">
        <v>21001927</v>
      </c>
      <c r="AM888">
        <v>21000382</v>
      </c>
      <c r="AN888">
        <v>535154</v>
      </c>
      <c r="AO888">
        <v>6221933</v>
      </c>
      <c r="AP888">
        <v>535154</v>
      </c>
      <c r="AQ888">
        <v>6221933</v>
      </c>
      <c r="AR888" t="s">
        <v>758</v>
      </c>
      <c r="AS888" t="s">
        <v>762</v>
      </c>
      <c r="AT888">
        <v>2.3296000000000001</v>
      </c>
      <c r="AU888" t="s">
        <v>763</v>
      </c>
      <c r="AV888">
        <v>0.2006</v>
      </c>
      <c r="AW888" t="s">
        <v>763</v>
      </c>
      <c r="AX888">
        <v>80.320700000000002</v>
      </c>
      <c r="AY888" t="s">
        <v>753</v>
      </c>
      <c r="AZ888">
        <v>0</v>
      </c>
      <c r="BA888" t="s">
        <v>753</v>
      </c>
      <c r="BB888" t="s">
        <v>753</v>
      </c>
      <c r="BC888" t="s">
        <v>753</v>
      </c>
      <c r="BD888" t="s">
        <v>753</v>
      </c>
    </row>
    <row r="889" spans="1:56" x14ac:dyDescent="0.25">
      <c r="A889" t="s">
        <v>1341</v>
      </c>
      <c r="B889">
        <v>536</v>
      </c>
      <c r="C889">
        <v>1</v>
      </c>
      <c r="D889" t="s">
        <v>975</v>
      </c>
      <c r="E889">
        <v>766</v>
      </c>
      <c r="F889">
        <v>4.0999999999999996</v>
      </c>
      <c r="G889">
        <v>9</v>
      </c>
      <c r="H889">
        <v>0.6</v>
      </c>
      <c r="I889">
        <v>0.9</v>
      </c>
      <c r="J889" t="s">
        <v>753</v>
      </c>
      <c r="K889" t="s">
        <v>762</v>
      </c>
      <c r="L889" t="s">
        <v>762</v>
      </c>
      <c r="M889" t="s">
        <v>738</v>
      </c>
      <c r="N889" t="s">
        <v>755</v>
      </c>
      <c r="O889" t="s">
        <v>2352</v>
      </c>
      <c r="P889" t="s">
        <v>753</v>
      </c>
      <c r="Q889" t="s">
        <v>762</v>
      </c>
      <c r="R889" t="s">
        <v>753</v>
      </c>
      <c r="S889" t="s">
        <v>762</v>
      </c>
      <c r="T889" t="s">
        <v>753</v>
      </c>
      <c r="U889">
        <v>0</v>
      </c>
      <c r="V889" t="s">
        <v>753</v>
      </c>
      <c r="W889" t="s">
        <v>755</v>
      </c>
      <c r="X889">
        <v>0</v>
      </c>
      <c r="Y889" t="s">
        <v>753</v>
      </c>
      <c r="Z889">
        <v>0</v>
      </c>
      <c r="AA889" t="s">
        <v>753</v>
      </c>
      <c r="AB889">
        <v>0</v>
      </c>
      <c r="AC889">
        <v>3.2871999999999999</v>
      </c>
      <c r="AD889">
        <v>39.049300000000002</v>
      </c>
      <c r="AE889" t="s">
        <v>1477</v>
      </c>
      <c r="AF889">
        <v>3150</v>
      </c>
      <c r="AG889">
        <v>77</v>
      </c>
      <c r="AH889">
        <v>66</v>
      </c>
      <c r="AI889">
        <v>44</v>
      </c>
      <c r="AJ889" t="s">
        <v>1342</v>
      </c>
      <c r="AK889">
        <v>2100997</v>
      </c>
      <c r="AL889">
        <v>21006278</v>
      </c>
      <c r="AM889">
        <v>21006277</v>
      </c>
      <c r="AN889">
        <v>535403</v>
      </c>
      <c r="AO889">
        <v>6191270</v>
      </c>
      <c r="AP889">
        <v>535403</v>
      </c>
      <c r="AQ889">
        <v>6191270</v>
      </c>
      <c r="AR889" t="s">
        <v>758</v>
      </c>
      <c r="AS889">
        <v>0</v>
      </c>
      <c r="AT889">
        <v>0.70130000000000003</v>
      </c>
      <c r="AU889" t="s">
        <v>755</v>
      </c>
      <c r="AV889">
        <v>0.19189999999999999</v>
      </c>
      <c r="AW889" t="s">
        <v>763</v>
      </c>
      <c r="AX889">
        <v>35.385899999999999</v>
      </c>
      <c r="AY889" t="s">
        <v>1343</v>
      </c>
      <c r="AZ889">
        <v>0</v>
      </c>
      <c r="BA889" t="s">
        <v>753</v>
      </c>
      <c r="BB889" t="s">
        <v>753</v>
      </c>
      <c r="BC889" t="s">
        <v>753</v>
      </c>
      <c r="BD889" t="s">
        <v>753</v>
      </c>
    </row>
    <row r="890" spans="1:56" x14ac:dyDescent="0.25">
      <c r="A890" t="s">
        <v>1845</v>
      </c>
      <c r="B890">
        <v>1508</v>
      </c>
      <c r="C890">
        <v>1</v>
      </c>
      <c r="D890" t="s">
        <v>975</v>
      </c>
      <c r="E890">
        <v>766</v>
      </c>
      <c r="F890">
        <v>1.4</v>
      </c>
      <c r="G890">
        <v>9</v>
      </c>
      <c r="H890">
        <v>0.75</v>
      </c>
      <c r="I890" t="s">
        <v>1477</v>
      </c>
      <c r="J890" t="s">
        <v>753</v>
      </c>
      <c r="K890" t="s">
        <v>1477</v>
      </c>
      <c r="L890" t="s">
        <v>1477</v>
      </c>
      <c r="M890">
        <v>0</v>
      </c>
      <c r="N890">
        <v>0</v>
      </c>
      <c r="O890" t="s">
        <v>2352</v>
      </c>
      <c r="P890" t="s">
        <v>753</v>
      </c>
      <c r="Q890">
        <v>0</v>
      </c>
      <c r="R890" t="s">
        <v>753</v>
      </c>
      <c r="S890">
        <v>0</v>
      </c>
      <c r="T890" t="s">
        <v>753</v>
      </c>
      <c r="U890">
        <v>0</v>
      </c>
      <c r="V890" t="s">
        <v>753</v>
      </c>
      <c r="W890">
        <v>0</v>
      </c>
      <c r="X890">
        <v>0</v>
      </c>
      <c r="Y890" t="s">
        <v>753</v>
      </c>
      <c r="Z890">
        <v>0</v>
      </c>
      <c r="AA890" t="s">
        <v>753</v>
      </c>
      <c r="AB890">
        <v>0</v>
      </c>
      <c r="AC890">
        <v>2.5</v>
      </c>
      <c r="AD890">
        <v>44.7</v>
      </c>
      <c r="AE890" t="s">
        <v>1477</v>
      </c>
      <c r="AF890">
        <v>3150</v>
      </c>
      <c r="AG890">
        <v>77</v>
      </c>
      <c r="AH890">
        <v>66</v>
      </c>
      <c r="AI890">
        <v>44</v>
      </c>
      <c r="AJ890" t="s">
        <v>1846</v>
      </c>
      <c r="AK890">
        <v>2100996</v>
      </c>
      <c r="AL890">
        <v>21006276</v>
      </c>
      <c r="AM890">
        <v>21006275</v>
      </c>
      <c r="AN890">
        <v>535217</v>
      </c>
      <c r="AO890">
        <v>6191210</v>
      </c>
      <c r="AP890">
        <v>99</v>
      </c>
      <c r="AQ890">
        <v>99</v>
      </c>
      <c r="AR890" t="s">
        <v>1744</v>
      </c>
      <c r="AS890">
        <v>0</v>
      </c>
      <c r="AT890" t="s">
        <v>1477</v>
      </c>
      <c r="AU890">
        <v>0</v>
      </c>
      <c r="AV890" t="s">
        <v>1477</v>
      </c>
      <c r="AW890">
        <v>0</v>
      </c>
      <c r="AX890" t="s">
        <v>1477</v>
      </c>
      <c r="AY890">
        <v>0</v>
      </c>
      <c r="AZ890">
        <v>0</v>
      </c>
      <c r="BA890" t="s">
        <v>753</v>
      </c>
      <c r="BB890" t="s">
        <v>753</v>
      </c>
      <c r="BC890" t="s">
        <v>753</v>
      </c>
      <c r="BD890" t="s">
        <v>753</v>
      </c>
    </row>
    <row r="891" spans="1:56" x14ac:dyDescent="0.25">
      <c r="A891" t="s">
        <v>1843</v>
      </c>
      <c r="B891">
        <v>1507</v>
      </c>
      <c r="C891">
        <v>1</v>
      </c>
      <c r="D891" t="s">
        <v>975</v>
      </c>
      <c r="E891">
        <v>766</v>
      </c>
      <c r="F891">
        <v>1.5</v>
      </c>
      <c r="G891">
        <v>9</v>
      </c>
      <c r="H891">
        <v>0.8</v>
      </c>
      <c r="I891">
        <v>1.1000000000000001</v>
      </c>
      <c r="J891" t="s">
        <v>753</v>
      </c>
      <c r="K891" t="s">
        <v>762</v>
      </c>
      <c r="L891" t="s">
        <v>762</v>
      </c>
      <c r="M891" t="s">
        <v>738</v>
      </c>
      <c r="N891" t="s">
        <v>762</v>
      </c>
      <c r="O891" t="s">
        <v>2352</v>
      </c>
      <c r="P891" t="s">
        <v>753</v>
      </c>
      <c r="Q891" t="s">
        <v>753</v>
      </c>
      <c r="R891" t="s">
        <v>753</v>
      </c>
      <c r="S891" t="s">
        <v>753</v>
      </c>
      <c r="T891" t="s">
        <v>753</v>
      </c>
      <c r="U891">
        <v>0</v>
      </c>
      <c r="V891" t="s">
        <v>753</v>
      </c>
      <c r="W891" t="s">
        <v>762</v>
      </c>
      <c r="X891">
        <v>0</v>
      </c>
      <c r="Y891" t="s">
        <v>753</v>
      </c>
      <c r="Z891">
        <v>0</v>
      </c>
      <c r="AA891" t="s">
        <v>753</v>
      </c>
      <c r="AB891">
        <v>0</v>
      </c>
      <c r="AC891">
        <v>2.1105</v>
      </c>
      <c r="AD891">
        <v>53.907899999999998</v>
      </c>
      <c r="AE891">
        <v>0</v>
      </c>
      <c r="AF891">
        <v>3150</v>
      </c>
      <c r="AG891">
        <v>77</v>
      </c>
      <c r="AH891">
        <v>66</v>
      </c>
      <c r="AI891">
        <v>44</v>
      </c>
      <c r="AJ891" t="s">
        <v>1844</v>
      </c>
      <c r="AK891">
        <v>2100960</v>
      </c>
      <c r="AL891">
        <v>21006174</v>
      </c>
      <c r="AM891">
        <v>21006173</v>
      </c>
      <c r="AN891">
        <v>534336</v>
      </c>
      <c r="AO891">
        <v>6190237</v>
      </c>
      <c r="AP891">
        <v>534336</v>
      </c>
      <c r="AQ891">
        <v>6190237</v>
      </c>
      <c r="AR891" t="s">
        <v>1744</v>
      </c>
      <c r="AS891">
        <v>0</v>
      </c>
      <c r="AT891">
        <v>1.3924000000000001</v>
      </c>
      <c r="AU891" t="s">
        <v>763</v>
      </c>
      <c r="AV891">
        <v>0.1258</v>
      </c>
      <c r="AW891" t="s">
        <v>763</v>
      </c>
      <c r="AX891">
        <v>77.225300000000004</v>
      </c>
      <c r="AY891" t="s">
        <v>753</v>
      </c>
      <c r="AZ891">
        <v>0</v>
      </c>
      <c r="BA891" t="s">
        <v>753</v>
      </c>
      <c r="BB891" t="s">
        <v>753</v>
      </c>
      <c r="BC891" t="s">
        <v>753</v>
      </c>
      <c r="BD891" t="s">
        <v>753</v>
      </c>
    </row>
    <row r="892" spans="1:56" x14ac:dyDescent="0.25">
      <c r="A892" t="s">
        <v>398</v>
      </c>
      <c r="B892">
        <v>827</v>
      </c>
      <c r="C892">
        <v>2</v>
      </c>
      <c r="D892" t="s">
        <v>1577</v>
      </c>
      <c r="E892">
        <v>320</v>
      </c>
      <c r="F892">
        <v>50</v>
      </c>
      <c r="G892">
        <v>10</v>
      </c>
      <c r="H892">
        <v>8.82</v>
      </c>
      <c r="I892">
        <v>20.5</v>
      </c>
      <c r="J892" t="s">
        <v>753</v>
      </c>
      <c r="K892" t="s">
        <v>760</v>
      </c>
      <c r="L892" t="s">
        <v>760</v>
      </c>
      <c r="M892" t="s">
        <v>738</v>
      </c>
      <c r="N892" t="s">
        <v>762</v>
      </c>
      <c r="O892" t="s">
        <v>762</v>
      </c>
      <c r="P892" t="s">
        <v>753</v>
      </c>
      <c r="Q892" t="s">
        <v>762</v>
      </c>
      <c r="R892" t="s">
        <v>753</v>
      </c>
      <c r="S892" t="s">
        <v>762</v>
      </c>
      <c r="T892" t="s">
        <v>753</v>
      </c>
      <c r="U892" t="s">
        <v>760</v>
      </c>
      <c r="V892" t="s">
        <v>753</v>
      </c>
      <c r="W892" t="s">
        <v>760</v>
      </c>
      <c r="X892" t="s">
        <v>762</v>
      </c>
      <c r="Y892" t="s">
        <v>753</v>
      </c>
      <c r="Z892" t="s">
        <v>762</v>
      </c>
      <c r="AA892" t="s">
        <v>753</v>
      </c>
      <c r="AB892" t="s">
        <v>764</v>
      </c>
      <c r="AC892">
        <v>1.56515</v>
      </c>
      <c r="AD892">
        <v>6.9468499999999995</v>
      </c>
      <c r="AE892">
        <v>0.12919999999999998</v>
      </c>
      <c r="AF892">
        <v>3150</v>
      </c>
      <c r="AG892">
        <v>161</v>
      </c>
      <c r="AH892">
        <v>142</v>
      </c>
      <c r="AI892">
        <v>101</v>
      </c>
      <c r="AJ892" t="s">
        <v>1600</v>
      </c>
      <c r="AK892">
        <v>5700053</v>
      </c>
      <c r="AL892">
        <v>57000190</v>
      </c>
      <c r="AM892">
        <v>57000103</v>
      </c>
      <c r="AN892">
        <v>691219</v>
      </c>
      <c r="AO892">
        <v>6132094</v>
      </c>
      <c r="AP892">
        <v>691219</v>
      </c>
      <c r="AQ892">
        <v>6132094</v>
      </c>
      <c r="AR892" t="s">
        <v>758</v>
      </c>
      <c r="AS892" t="s">
        <v>762</v>
      </c>
      <c r="AT892">
        <v>1.0004</v>
      </c>
      <c r="AU892" t="s">
        <v>763</v>
      </c>
      <c r="AV892">
        <v>5.3100000000000001E-2</v>
      </c>
      <c r="AW892" t="s">
        <v>763</v>
      </c>
      <c r="AX892">
        <v>109.93375</v>
      </c>
      <c r="AY892" t="s">
        <v>753</v>
      </c>
      <c r="AZ892" t="s">
        <v>764</v>
      </c>
      <c r="BA892" t="s">
        <v>753</v>
      </c>
      <c r="BB892" t="s">
        <v>753</v>
      </c>
      <c r="BC892" t="s">
        <v>753</v>
      </c>
      <c r="BD892" t="s">
        <v>753</v>
      </c>
    </row>
    <row r="893" spans="1:56" x14ac:dyDescent="0.25">
      <c r="A893" t="s">
        <v>263</v>
      </c>
      <c r="B893">
        <v>577</v>
      </c>
      <c r="C893">
        <v>1</v>
      </c>
      <c r="D893" t="s">
        <v>932</v>
      </c>
      <c r="E893">
        <v>706</v>
      </c>
      <c r="F893">
        <v>40.200000000000003</v>
      </c>
      <c r="G893">
        <v>10</v>
      </c>
      <c r="H893">
        <v>4.97</v>
      </c>
      <c r="I893">
        <v>12</v>
      </c>
      <c r="J893" t="s">
        <v>753</v>
      </c>
      <c r="K893" t="s">
        <v>755</v>
      </c>
      <c r="L893" t="s">
        <v>755</v>
      </c>
      <c r="M893" t="s">
        <v>754</v>
      </c>
      <c r="N893" t="s">
        <v>755</v>
      </c>
      <c r="O893" t="s">
        <v>2352</v>
      </c>
      <c r="P893" t="s">
        <v>753</v>
      </c>
      <c r="Q893" t="s">
        <v>755</v>
      </c>
      <c r="R893" t="s">
        <v>753</v>
      </c>
      <c r="S893" t="s">
        <v>755</v>
      </c>
      <c r="T893" t="s">
        <v>753</v>
      </c>
      <c r="U893">
        <v>0</v>
      </c>
      <c r="V893" t="s">
        <v>753</v>
      </c>
      <c r="W893" t="s">
        <v>755</v>
      </c>
      <c r="X893">
        <v>0</v>
      </c>
      <c r="Y893" t="s">
        <v>753</v>
      </c>
      <c r="Z893">
        <v>0</v>
      </c>
      <c r="AA893" t="s">
        <v>753</v>
      </c>
      <c r="AB893">
        <v>0</v>
      </c>
      <c r="AC893">
        <v>1.7839</v>
      </c>
      <c r="AD893">
        <v>7.6513</v>
      </c>
      <c r="AE893" t="s">
        <v>1477</v>
      </c>
      <c r="AF893">
        <v>3140</v>
      </c>
      <c r="AG893">
        <v>0</v>
      </c>
      <c r="AH893">
        <v>0</v>
      </c>
      <c r="AI893">
        <v>0</v>
      </c>
      <c r="AJ893" t="s">
        <v>1374</v>
      </c>
      <c r="AK893">
        <v>2300009</v>
      </c>
      <c r="AL893">
        <v>23000174</v>
      </c>
      <c r="AM893">
        <v>23000015</v>
      </c>
      <c r="AN893">
        <v>599932</v>
      </c>
      <c r="AO893">
        <v>6236803</v>
      </c>
      <c r="AP893">
        <v>600822</v>
      </c>
      <c r="AQ893">
        <v>6237495</v>
      </c>
      <c r="AR893" t="s">
        <v>758</v>
      </c>
      <c r="AS893" t="s">
        <v>755</v>
      </c>
      <c r="AT893" t="s">
        <v>1477</v>
      </c>
      <c r="AU893">
        <v>0</v>
      </c>
      <c r="AV893" t="s">
        <v>1477</v>
      </c>
      <c r="AW893">
        <v>0</v>
      </c>
      <c r="AX893">
        <v>100.01220000000001</v>
      </c>
      <c r="AY893" t="s">
        <v>753</v>
      </c>
      <c r="AZ893">
        <v>0</v>
      </c>
      <c r="BA893" t="s">
        <v>753</v>
      </c>
      <c r="BB893" t="s">
        <v>753</v>
      </c>
      <c r="BC893" t="s">
        <v>753</v>
      </c>
      <c r="BD893" t="s">
        <v>753</v>
      </c>
    </row>
    <row r="894" spans="1:56" x14ac:dyDescent="0.25">
      <c r="A894" t="s">
        <v>1186</v>
      </c>
      <c r="B894">
        <v>401</v>
      </c>
      <c r="C894">
        <v>1</v>
      </c>
      <c r="D894" t="s">
        <v>998</v>
      </c>
      <c r="E894">
        <v>851</v>
      </c>
      <c r="F894">
        <v>5.9</v>
      </c>
      <c r="G894">
        <v>10</v>
      </c>
      <c r="H894">
        <v>3.39</v>
      </c>
      <c r="I894">
        <v>5.0199999999999996</v>
      </c>
      <c r="J894" t="s">
        <v>753</v>
      </c>
      <c r="K894" t="s">
        <v>753</v>
      </c>
      <c r="L894" t="s">
        <v>753</v>
      </c>
      <c r="M894" t="s">
        <v>754</v>
      </c>
      <c r="N894" t="s">
        <v>753</v>
      </c>
      <c r="O894" t="s">
        <v>2352</v>
      </c>
      <c r="P894" t="s">
        <v>753</v>
      </c>
      <c r="Q894" t="s">
        <v>753</v>
      </c>
      <c r="R894" t="s">
        <v>753</v>
      </c>
      <c r="S894" t="s">
        <v>753</v>
      </c>
      <c r="T894" t="s">
        <v>753</v>
      </c>
      <c r="U894">
        <v>0</v>
      </c>
      <c r="V894" t="s">
        <v>753</v>
      </c>
      <c r="W894" t="s">
        <v>753</v>
      </c>
      <c r="X894">
        <v>0</v>
      </c>
      <c r="Y894" t="s">
        <v>753</v>
      </c>
      <c r="Z894">
        <v>0</v>
      </c>
      <c r="AA894" t="s">
        <v>753</v>
      </c>
      <c r="AB894">
        <v>0</v>
      </c>
      <c r="AC894">
        <v>1.4990000000000001</v>
      </c>
      <c r="AD894">
        <v>9.4891000000000005</v>
      </c>
      <c r="AE894">
        <v>0.1</v>
      </c>
      <c r="AF894">
        <v>0</v>
      </c>
      <c r="AG894">
        <v>0</v>
      </c>
      <c r="AH894">
        <v>0</v>
      </c>
      <c r="AI894">
        <v>0</v>
      </c>
      <c r="AJ894" t="s">
        <v>1187</v>
      </c>
      <c r="AK894">
        <v>700043</v>
      </c>
      <c r="AL894">
        <v>7000301</v>
      </c>
      <c r="AM894">
        <v>7000300</v>
      </c>
      <c r="AN894">
        <v>556406</v>
      </c>
      <c r="AO894">
        <v>6340960</v>
      </c>
      <c r="AP894">
        <v>556406</v>
      </c>
      <c r="AQ894">
        <v>6340960</v>
      </c>
      <c r="AR894" t="s">
        <v>758</v>
      </c>
      <c r="AS894" t="s">
        <v>755</v>
      </c>
      <c r="AT894">
        <v>0.74780000000000002</v>
      </c>
      <c r="AU894" t="s">
        <v>753</v>
      </c>
      <c r="AV894">
        <v>2.52E-2</v>
      </c>
      <c r="AW894" t="s">
        <v>755</v>
      </c>
      <c r="AX894">
        <v>109.6786</v>
      </c>
      <c r="AY894" t="s">
        <v>753</v>
      </c>
      <c r="AZ894">
        <v>0</v>
      </c>
      <c r="BA894" t="s">
        <v>753</v>
      </c>
      <c r="BB894" t="s">
        <v>753</v>
      </c>
      <c r="BC894" t="s">
        <v>753</v>
      </c>
      <c r="BD894" t="s">
        <v>753</v>
      </c>
    </row>
    <row r="895" spans="1:56" x14ac:dyDescent="0.25">
      <c r="A895" t="s">
        <v>160</v>
      </c>
      <c r="B895">
        <v>402</v>
      </c>
      <c r="C895">
        <v>1</v>
      </c>
      <c r="D895" t="s">
        <v>998</v>
      </c>
      <c r="E895">
        <v>849</v>
      </c>
      <c r="F895">
        <v>628.5</v>
      </c>
      <c r="G895">
        <v>11</v>
      </c>
      <c r="H895">
        <v>0.8</v>
      </c>
      <c r="I895">
        <v>1.8</v>
      </c>
      <c r="J895" t="s">
        <v>753</v>
      </c>
      <c r="K895" t="s">
        <v>787</v>
      </c>
      <c r="L895" t="s">
        <v>787</v>
      </c>
      <c r="M895" t="s">
        <v>738</v>
      </c>
      <c r="N895" t="s">
        <v>760</v>
      </c>
      <c r="O895" t="s">
        <v>2352</v>
      </c>
      <c r="P895" t="s">
        <v>753</v>
      </c>
      <c r="Q895">
        <v>0</v>
      </c>
      <c r="R895" t="s">
        <v>753</v>
      </c>
      <c r="S895">
        <v>0</v>
      </c>
      <c r="T895" t="s">
        <v>753</v>
      </c>
      <c r="U895" t="s">
        <v>787</v>
      </c>
      <c r="V895" t="s">
        <v>753</v>
      </c>
      <c r="W895" t="s">
        <v>787</v>
      </c>
      <c r="X895">
        <v>0</v>
      </c>
      <c r="Y895" t="s">
        <v>753</v>
      </c>
      <c r="Z895" t="s">
        <v>762</v>
      </c>
      <c r="AA895" t="s">
        <v>753</v>
      </c>
      <c r="AB895" t="s">
        <v>764</v>
      </c>
      <c r="AC895">
        <v>3.9651000000000001</v>
      </c>
      <c r="AD895">
        <v>42.809674999999999</v>
      </c>
      <c r="AE895">
        <v>12.930199999999999</v>
      </c>
      <c r="AF895">
        <v>1150</v>
      </c>
      <c r="AG895">
        <v>15</v>
      </c>
      <c r="AH895">
        <v>15</v>
      </c>
      <c r="AI895">
        <v>1</v>
      </c>
      <c r="AJ895" t="s">
        <v>1188</v>
      </c>
      <c r="AK895">
        <v>900012</v>
      </c>
      <c r="AL895">
        <v>9000156</v>
      </c>
      <c r="AM895">
        <v>9000019</v>
      </c>
      <c r="AN895">
        <v>539589</v>
      </c>
      <c r="AO895">
        <v>6327186</v>
      </c>
      <c r="AP895">
        <v>539018</v>
      </c>
      <c r="AQ895">
        <v>6326372</v>
      </c>
      <c r="AR895" t="s">
        <v>758</v>
      </c>
      <c r="AS895" t="s">
        <v>762</v>
      </c>
      <c r="AT895">
        <v>2.9773499999999999</v>
      </c>
      <c r="AU895" t="s">
        <v>763</v>
      </c>
      <c r="AV895">
        <v>0.25072500000000003</v>
      </c>
      <c r="AW895" t="s">
        <v>763</v>
      </c>
      <c r="AX895">
        <v>104.22855000000001</v>
      </c>
      <c r="AY895" t="s">
        <v>753</v>
      </c>
      <c r="AZ895" t="s">
        <v>764</v>
      </c>
      <c r="BA895" t="s">
        <v>753</v>
      </c>
      <c r="BB895" t="s">
        <v>753</v>
      </c>
      <c r="BC895" t="s">
        <v>753</v>
      </c>
      <c r="BD895" t="s">
        <v>753</v>
      </c>
    </row>
    <row r="896" spans="1:56" x14ac:dyDescent="0.25">
      <c r="A896" t="s">
        <v>1189</v>
      </c>
      <c r="B896">
        <v>403</v>
      </c>
      <c r="C896">
        <v>1</v>
      </c>
      <c r="D896" t="s">
        <v>998</v>
      </c>
      <c r="E896">
        <v>849</v>
      </c>
      <c r="F896">
        <v>42.6</v>
      </c>
      <c r="G896">
        <v>15</v>
      </c>
      <c r="H896">
        <v>0.32</v>
      </c>
      <c r="I896">
        <v>0.48</v>
      </c>
      <c r="J896" t="s">
        <v>753</v>
      </c>
      <c r="K896" t="s">
        <v>787</v>
      </c>
      <c r="L896" t="s">
        <v>787</v>
      </c>
      <c r="M896" t="s">
        <v>738</v>
      </c>
      <c r="N896" t="s">
        <v>787</v>
      </c>
      <c r="O896" t="s">
        <v>2352</v>
      </c>
      <c r="P896" t="s">
        <v>753</v>
      </c>
      <c r="Q896">
        <v>0</v>
      </c>
      <c r="R896" t="s">
        <v>753</v>
      </c>
      <c r="S896">
        <v>0</v>
      </c>
      <c r="T896" t="s">
        <v>753</v>
      </c>
      <c r="U896">
        <v>0</v>
      </c>
      <c r="V896" t="s">
        <v>753</v>
      </c>
      <c r="W896" t="s">
        <v>787</v>
      </c>
      <c r="X896">
        <v>0</v>
      </c>
      <c r="Y896" t="s">
        <v>753</v>
      </c>
      <c r="Z896">
        <v>0</v>
      </c>
      <c r="AA896" t="s">
        <v>753</v>
      </c>
      <c r="AB896">
        <v>0</v>
      </c>
      <c r="AC896">
        <v>4.6585999999999999</v>
      </c>
      <c r="AD896">
        <v>68.990099999999998</v>
      </c>
      <c r="AE896">
        <v>15.5799</v>
      </c>
      <c r="AF896">
        <v>1150</v>
      </c>
      <c r="AG896">
        <v>15</v>
      </c>
      <c r="AH896">
        <v>15</v>
      </c>
      <c r="AI896">
        <v>1</v>
      </c>
      <c r="AJ896" t="s">
        <v>1190</v>
      </c>
      <c r="AK896">
        <v>900183</v>
      </c>
      <c r="AL896">
        <v>9000826</v>
      </c>
      <c r="AM896">
        <v>9000819</v>
      </c>
      <c r="AN896">
        <v>538585</v>
      </c>
      <c r="AO896">
        <v>6325095</v>
      </c>
      <c r="AP896">
        <v>538585</v>
      </c>
      <c r="AQ896">
        <v>6325095</v>
      </c>
      <c r="AR896" t="s">
        <v>758</v>
      </c>
      <c r="AS896" t="s">
        <v>762</v>
      </c>
      <c r="AT896">
        <v>7.8719999999999999</v>
      </c>
      <c r="AU896" t="s">
        <v>763</v>
      </c>
      <c r="AV896">
        <v>0.91359999999999997</v>
      </c>
      <c r="AW896" t="s">
        <v>763</v>
      </c>
      <c r="AX896">
        <v>101.8428</v>
      </c>
      <c r="AY896" t="s">
        <v>753</v>
      </c>
      <c r="AZ896">
        <v>0</v>
      </c>
      <c r="BA896" t="s">
        <v>753</v>
      </c>
      <c r="BB896" t="s">
        <v>753</v>
      </c>
      <c r="BC896" t="s">
        <v>753</v>
      </c>
      <c r="BD896" t="s">
        <v>753</v>
      </c>
    </row>
    <row r="897" spans="1:56" x14ac:dyDescent="0.25">
      <c r="A897" t="s">
        <v>2010</v>
      </c>
      <c r="B897">
        <v>6474</v>
      </c>
      <c r="C897">
        <v>1</v>
      </c>
      <c r="D897" t="s">
        <v>998</v>
      </c>
      <c r="E897">
        <v>791</v>
      </c>
      <c r="F897">
        <v>2.2000000000000002</v>
      </c>
      <c r="G897">
        <v>13</v>
      </c>
      <c r="H897">
        <v>0.84</v>
      </c>
      <c r="I897">
        <v>1.25</v>
      </c>
      <c r="J897" t="s">
        <v>753</v>
      </c>
      <c r="K897" t="s">
        <v>760</v>
      </c>
      <c r="L897" t="s">
        <v>760</v>
      </c>
      <c r="M897" t="s">
        <v>738</v>
      </c>
      <c r="N897" t="s">
        <v>753</v>
      </c>
      <c r="O897" t="s">
        <v>2352</v>
      </c>
      <c r="P897" t="s">
        <v>753</v>
      </c>
      <c r="Q897" t="s">
        <v>760</v>
      </c>
      <c r="R897" t="s">
        <v>753</v>
      </c>
      <c r="S897" t="s">
        <v>760</v>
      </c>
      <c r="T897" t="s">
        <v>753</v>
      </c>
      <c r="U897">
        <v>0</v>
      </c>
      <c r="V897" t="s">
        <v>753</v>
      </c>
      <c r="W897" t="s">
        <v>753</v>
      </c>
      <c r="X897">
        <v>0</v>
      </c>
      <c r="Y897" t="s">
        <v>753</v>
      </c>
      <c r="Z897">
        <v>0</v>
      </c>
      <c r="AA897" t="s">
        <v>753</v>
      </c>
      <c r="AB897">
        <v>0</v>
      </c>
      <c r="AC897">
        <v>2.5766</v>
      </c>
      <c r="AD897">
        <v>75.588800000000006</v>
      </c>
      <c r="AE897">
        <v>0.1</v>
      </c>
      <c r="AF897">
        <v>3150</v>
      </c>
      <c r="AG897">
        <v>40</v>
      </c>
      <c r="AH897">
        <v>40</v>
      </c>
      <c r="AI897">
        <v>0</v>
      </c>
      <c r="AJ897" t="s">
        <v>2011</v>
      </c>
      <c r="AK897">
        <v>2000103</v>
      </c>
      <c r="AL897">
        <v>20000843</v>
      </c>
      <c r="AM897">
        <v>20000235</v>
      </c>
      <c r="AN897">
        <v>499098</v>
      </c>
      <c r="AO897">
        <v>6262348</v>
      </c>
      <c r="AP897">
        <v>499070</v>
      </c>
      <c r="AQ897">
        <v>6262325</v>
      </c>
      <c r="AR897" t="s">
        <v>758</v>
      </c>
      <c r="AS897" t="s">
        <v>762</v>
      </c>
      <c r="AT897">
        <v>2.0076000000000001</v>
      </c>
      <c r="AU897" t="s">
        <v>763</v>
      </c>
      <c r="AV897">
        <v>0.23799999999999999</v>
      </c>
      <c r="AW897" t="s">
        <v>763</v>
      </c>
      <c r="AX897">
        <v>88.509900000000002</v>
      </c>
      <c r="AY897" t="s">
        <v>753</v>
      </c>
      <c r="AZ897">
        <v>0</v>
      </c>
      <c r="BA897" t="s">
        <v>753</v>
      </c>
      <c r="BB897" t="s">
        <v>753</v>
      </c>
      <c r="BC897" t="s">
        <v>753</v>
      </c>
      <c r="BD897" t="s">
        <v>753</v>
      </c>
    </row>
    <row r="898" spans="1:56" x14ac:dyDescent="0.25">
      <c r="A898" t="s">
        <v>2012</v>
      </c>
      <c r="B898">
        <v>6475</v>
      </c>
      <c r="C898">
        <v>1</v>
      </c>
      <c r="D898" t="s">
        <v>998</v>
      </c>
      <c r="E898">
        <v>791</v>
      </c>
      <c r="F898">
        <v>1.2</v>
      </c>
      <c r="G898">
        <v>13</v>
      </c>
      <c r="H898">
        <v>1.02</v>
      </c>
      <c r="I898">
        <v>1.8</v>
      </c>
      <c r="J898" t="s">
        <v>753</v>
      </c>
      <c r="K898" t="s">
        <v>753</v>
      </c>
      <c r="L898" t="s">
        <v>753</v>
      </c>
      <c r="M898" t="s">
        <v>754</v>
      </c>
      <c r="N898" t="s">
        <v>753</v>
      </c>
      <c r="O898" t="s">
        <v>2352</v>
      </c>
      <c r="P898" t="s">
        <v>753</v>
      </c>
      <c r="Q898" t="s">
        <v>753</v>
      </c>
      <c r="R898" t="s">
        <v>753</v>
      </c>
      <c r="S898" t="s">
        <v>753</v>
      </c>
      <c r="T898" t="s">
        <v>753</v>
      </c>
      <c r="U898">
        <v>0</v>
      </c>
      <c r="V898" t="s">
        <v>753</v>
      </c>
      <c r="W898" t="s">
        <v>753</v>
      </c>
      <c r="X898">
        <v>0</v>
      </c>
      <c r="Y898" t="s">
        <v>753</v>
      </c>
      <c r="Z898">
        <v>0</v>
      </c>
      <c r="AA898" t="s">
        <v>753</v>
      </c>
      <c r="AB898">
        <v>0</v>
      </c>
      <c r="AC898">
        <v>2.0933999999999999</v>
      </c>
      <c r="AD898">
        <v>76.059200000000004</v>
      </c>
      <c r="AE898">
        <v>0.1</v>
      </c>
      <c r="AF898">
        <v>3150</v>
      </c>
      <c r="AG898">
        <v>40</v>
      </c>
      <c r="AH898">
        <v>40</v>
      </c>
      <c r="AI898">
        <v>0</v>
      </c>
      <c r="AJ898" t="s">
        <v>2013</v>
      </c>
      <c r="AK898">
        <v>2000104</v>
      </c>
      <c r="AL898">
        <v>20000844</v>
      </c>
      <c r="AM898">
        <v>20000236</v>
      </c>
      <c r="AN898">
        <v>499130</v>
      </c>
      <c r="AO898">
        <v>6262228</v>
      </c>
      <c r="AP898">
        <v>499140</v>
      </c>
      <c r="AQ898">
        <v>6262241</v>
      </c>
      <c r="AR898" t="s">
        <v>758</v>
      </c>
      <c r="AS898">
        <v>0</v>
      </c>
      <c r="AT898">
        <v>1.7895000000000001</v>
      </c>
      <c r="AU898" t="s">
        <v>763</v>
      </c>
      <c r="AV898">
        <v>0.1303</v>
      </c>
      <c r="AW898" t="s">
        <v>753</v>
      </c>
      <c r="AX898">
        <v>70.7089</v>
      </c>
      <c r="AY898" t="s">
        <v>753</v>
      </c>
      <c r="AZ898">
        <v>0</v>
      </c>
      <c r="BA898" t="s">
        <v>753</v>
      </c>
      <c r="BB898" t="s">
        <v>753</v>
      </c>
      <c r="BC898" t="s">
        <v>753</v>
      </c>
      <c r="BD898" t="s">
        <v>753</v>
      </c>
    </row>
    <row r="899" spans="1:56" x14ac:dyDescent="0.25">
      <c r="A899" t="s">
        <v>1106</v>
      </c>
      <c r="B899">
        <v>335</v>
      </c>
      <c r="C899">
        <v>1</v>
      </c>
      <c r="D899" t="s">
        <v>998</v>
      </c>
      <c r="E899">
        <v>791</v>
      </c>
      <c r="F899">
        <v>5.9</v>
      </c>
      <c r="G899">
        <v>9</v>
      </c>
      <c r="H899">
        <v>0.85</v>
      </c>
      <c r="I899">
        <v>1.35</v>
      </c>
      <c r="J899" t="s">
        <v>753</v>
      </c>
      <c r="K899" t="s">
        <v>787</v>
      </c>
      <c r="L899" t="s">
        <v>787</v>
      </c>
      <c r="M899" t="s">
        <v>738</v>
      </c>
      <c r="N899" t="s">
        <v>787</v>
      </c>
      <c r="O899" t="s">
        <v>2352</v>
      </c>
      <c r="P899" t="s">
        <v>753</v>
      </c>
      <c r="Q899" t="s">
        <v>760</v>
      </c>
      <c r="R899" t="s">
        <v>753</v>
      </c>
      <c r="S899" t="s">
        <v>760</v>
      </c>
      <c r="T899" t="s">
        <v>753</v>
      </c>
      <c r="U899">
        <v>0</v>
      </c>
      <c r="V899" t="s">
        <v>753</v>
      </c>
      <c r="W899" t="s">
        <v>787</v>
      </c>
      <c r="X899">
        <v>0</v>
      </c>
      <c r="Y899" t="s">
        <v>753</v>
      </c>
      <c r="Z899">
        <v>0</v>
      </c>
      <c r="AA899" t="s">
        <v>753</v>
      </c>
      <c r="AB899" t="s">
        <v>764</v>
      </c>
      <c r="AC899">
        <v>2.2845</v>
      </c>
      <c r="AD899">
        <v>53.746699999999997</v>
      </c>
      <c r="AE899">
        <v>0.1</v>
      </c>
      <c r="AF899">
        <v>3150</v>
      </c>
      <c r="AG899">
        <v>40</v>
      </c>
      <c r="AH899">
        <v>40</v>
      </c>
      <c r="AI899">
        <v>0</v>
      </c>
      <c r="AJ899" t="s">
        <v>1107</v>
      </c>
      <c r="AK899">
        <v>2000102</v>
      </c>
      <c r="AL899">
        <v>20000857</v>
      </c>
      <c r="AM899">
        <v>20000234</v>
      </c>
      <c r="AN899">
        <v>499014</v>
      </c>
      <c r="AO899">
        <v>6262675</v>
      </c>
      <c r="AP899">
        <v>499014</v>
      </c>
      <c r="AQ899">
        <v>6262675</v>
      </c>
      <c r="AR899" t="s">
        <v>758</v>
      </c>
      <c r="AS899" t="s">
        <v>762</v>
      </c>
      <c r="AT899">
        <v>3.0983999999999998</v>
      </c>
      <c r="AU899" t="s">
        <v>763</v>
      </c>
      <c r="AV899">
        <v>0.33019999999999999</v>
      </c>
      <c r="AW899" t="s">
        <v>763</v>
      </c>
      <c r="AX899">
        <v>125.8544</v>
      </c>
      <c r="AY899" t="s">
        <v>753</v>
      </c>
      <c r="AZ899" t="s">
        <v>764</v>
      </c>
      <c r="BA899" t="s">
        <v>753</v>
      </c>
      <c r="BB899" t="s">
        <v>753</v>
      </c>
      <c r="BC899" t="s">
        <v>753</v>
      </c>
      <c r="BD899" t="s">
        <v>753</v>
      </c>
    </row>
    <row r="900" spans="1:56" x14ac:dyDescent="0.25">
      <c r="A900" t="s">
        <v>1790</v>
      </c>
      <c r="B900">
        <v>1207</v>
      </c>
      <c r="C900">
        <v>1</v>
      </c>
      <c r="D900" t="s">
        <v>998</v>
      </c>
      <c r="E900">
        <v>671</v>
      </c>
      <c r="F900">
        <v>2.2999999999999998</v>
      </c>
      <c r="G900">
        <v>13</v>
      </c>
      <c r="H900">
        <v>0.2</v>
      </c>
      <c r="I900">
        <v>0.4</v>
      </c>
      <c r="J900" t="s">
        <v>753</v>
      </c>
      <c r="K900" t="s">
        <v>1477</v>
      </c>
      <c r="L900" t="s">
        <v>1477</v>
      </c>
      <c r="M900">
        <v>0</v>
      </c>
      <c r="N900">
        <v>0</v>
      </c>
      <c r="O900" t="s">
        <v>2352</v>
      </c>
      <c r="P900" t="s">
        <v>753</v>
      </c>
      <c r="Q900">
        <v>0</v>
      </c>
      <c r="R900" t="s">
        <v>753</v>
      </c>
      <c r="S900">
        <v>0</v>
      </c>
      <c r="T900" t="s">
        <v>753</v>
      </c>
      <c r="U900">
        <v>0</v>
      </c>
      <c r="V900" t="s">
        <v>753</v>
      </c>
      <c r="W900">
        <v>0</v>
      </c>
      <c r="X900">
        <v>0</v>
      </c>
      <c r="Y900" t="s">
        <v>753</v>
      </c>
      <c r="Z900">
        <v>0</v>
      </c>
      <c r="AA900" t="s">
        <v>753</v>
      </c>
      <c r="AB900">
        <v>0</v>
      </c>
      <c r="AC900">
        <v>1.5</v>
      </c>
      <c r="AD900">
        <v>94.1</v>
      </c>
      <c r="AE900" t="s">
        <v>1477</v>
      </c>
      <c r="AF900">
        <v>1150</v>
      </c>
      <c r="AG900">
        <v>28</v>
      </c>
      <c r="AH900">
        <v>28</v>
      </c>
      <c r="AI900">
        <v>27</v>
      </c>
      <c r="AJ900" t="s">
        <v>1791</v>
      </c>
      <c r="AK900">
        <v>900307</v>
      </c>
      <c r="AL900">
        <v>9001098</v>
      </c>
      <c r="AM900">
        <v>9001097</v>
      </c>
      <c r="AN900">
        <v>476685</v>
      </c>
      <c r="AO900">
        <v>6279653</v>
      </c>
      <c r="AP900">
        <v>99</v>
      </c>
      <c r="AQ900">
        <v>99</v>
      </c>
      <c r="AR900" t="s">
        <v>1744</v>
      </c>
      <c r="AS900">
        <v>0</v>
      </c>
      <c r="AT900" t="s">
        <v>1477</v>
      </c>
      <c r="AU900">
        <v>0</v>
      </c>
      <c r="AV900" t="s">
        <v>1477</v>
      </c>
      <c r="AW900">
        <v>0</v>
      </c>
      <c r="AX900" t="s">
        <v>1477</v>
      </c>
      <c r="AY900">
        <v>0</v>
      </c>
      <c r="AZ900">
        <v>0</v>
      </c>
      <c r="BA900" t="s">
        <v>753</v>
      </c>
      <c r="BB900" t="s">
        <v>753</v>
      </c>
      <c r="BC900" t="s">
        <v>753</v>
      </c>
      <c r="BD900" t="s">
        <v>753</v>
      </c>
    </row>
    <row r="901" spans="1:56" x14ac:dyDescent="0.25">
      <c r="A901" t="s">
        <v>1956</v>
      </c>
      <c r="B901">
        <v>2602</v>
      </c>
      <c r="C901">
        <v>2</v>
      </c>
      <c r="D901" t="s">
        <v>1611</v>
      </c>
      <c r="E901">
        <v>390</v>
      </c>
      <c r="F901">
        <v>1.4</v>
      </c>
      <c r="G901">
        <v>17</v>
      </c>
      <c r="H901" t="s">
        <v>1477</v>
      </c>
      <c r="I901" t="s">
        <v>1477</v>
      </c>
      <c r="J901" t="s">
        <v>753</v>
      </c>
      <c r="K901" t="s">
        <v>1477</v>
      </c>
      <c r="L901" t="s">
        <v>1477</v>
      </c>
      <c r="M901">
        <v>0</v>
      </c>
      <c r="N901">
        <v>0</v>
      </c>
      <c r="O901" t="s">
        <v>2352</v>
      </c>
      <c r="P901" t="s">
        <v>753</v>
      </c>
      <c r="Q901">
        <v>0</v>
      </c>
      <c r="R901" t="s">
        <v>753</v>
      </c>
      <c r="S901">
        <v>0</v>
      </c>
      <c r="T901" t="s">
        <v>753</v>
      </c>
      <c r="U901">
        <v>0</v>
      </c>
      <c r="V901" t="s">
        <v>753</v>
      </c>
      <c r="W901">
        <v>0</v>
      </c>
      <c r="X901">
        <v>0</v>
      </c>
      <c r="Y901" t="s">
        <v>753</v>
      </c>
      <c r="Z901">
        <v>0</v>
      </c>
      <c r="AA901" t="s">
        <v>753</v>
      </c>
      <c r="AB901">
        <v>0</v>
      </c>
      <c r="AC901" t="s">
        <v>1477</v>
      </c>
      <c r="AD901" t="s">
        <v>1477</v>
      </c>
      <c r="AE901" t="s">
        <v>1477</v>
      </c>
      <c r="AF901">
        <v>1150</v>
      </c>
      <c r="AG901">
        <v>168</v>
      </c>
      <c r="AH901">
        <v>147</v>
      </c>
      <c r="AI901">
        <v>89</v>
      </c>
      <c r="AJ901" t="s">
        <v>1957</v>
      </c>
      <c r="AK901">
        <v>6000176</v>
      </c>
      <c r="AL901">
        <v>60000680</v>
      </c>
      <c r="AM901">
        <v>60000679</v>
      </c>
      <c r="AN901">
        <v>708551</v>
      </c>
      <c r="AO901">
        <v>6105804</v>
      </c>
      <c r="AP901">
        <v>708551</v>
      </c>
      <c r="AQ901">
        <v>6105804</v>
      </c>
      <c r="AR901" t="s">
        <v>1744</v>
      </c>
      <c r="AS901">
        <v>0</v>
      </c>
      <c r="AT901" t="s">
        <v>1477</v>
      </c>
      <c r="AU901">
        <v>0</v>
      </c>
      <c r="AV901" t="s">
        <v>1477</v>
      </c>
      <c r="AW901">
        <v>0</v>
      </c>
      <c r="AX901" t="s">
        <v>1477</v>
      </c>
      <c r="AY901">
        <v>0</v>
      </c>
      <c r="AZ901">
        <v>0</v>
      </c>
      <c r="BA901" t="s">
        <v>753</v>
      </c>
      <c r="BB901" t="s">
        <v>753</v>
      </c>
      <c r="BC901" t="s">
        <v>753</v>
      </c>
      <c r="BD901" t="s">
        <v>753</v>
      </c>
    </row>
    <row r="902" spans="1:56" x14ac:dyDescent="0.25">
      <c r="A902" t="s">
        <v>443</v>
      </c>
      <c r="B902">
        <v>909</v>
      </c>
      <c r="C902">
        <v>2</v>
      </c>
      <c r="D902" t="s">
        <v>1541</v>
      </c>
      <c r="E902">
        <v>330</v>
      </c>
      <c r="F902">
        <v>5</v>
      </c>
      <c r="G902">
        <v>9</v>
      </c>
      <c r="H902">
        <v>0.57999999999999996</v>
      </c>
      <c r="I902">
        <v>1</v>
      </c>
      <c r="J902" t="s">
        <v>753</v>
      </c>
      <c r="K902" t="s">
        <v>787</v>
      </c>
      <c r="L902" t="s">
        <v>787</v>
      </c>
      <c r="M902" t="s">
        <v>738</v>
      </c>
      <c r="N902" t="s">
        <v>787</v>
      </c>
      <c r="O902" t="s">
        <v>2352</v>
      </c>
      <c r="P902" t="s">
        <v>753</v>
      </c>
      <c r="Q902" t="s">
        <v>760</v>
      </c>
      <c r="R902" t="s">
        <v>753</v>
      </c>
      <c r="S902" t="s">
        <v>760</v>
      </c>
      <c r="T902" t="s">
        <v>753</v>
      </c>
      <c r="U902">
        <v>0</v>
      </c>
      <c r="V902" t="s">
        <v>753</v>
      </c>
      <c r="W902" t="s">
        <v>787</v>
      </c>
      <c r="X902">
        <v>0</v>
      </c>
      <c r="Y902" t="s">
        <v>753</v>
      </c>
      <c r="Z902">
        <v>0</v>
      </c>
      <c r="AA902" t="s">
        <v>753</v>
      </c>
      <c r="AB902">
        <v>0</v>
      </c>
      <c r="AC902">
        <v>2.8033999999999999</v>
      </c>
      <c r="AD902">
        <v>59.164500000000004</v>
      </c>
      <c r="AE902" t="s">
        <v>1477</v>
      </c>
      <c r="AF902">
        <v>3100</v>
      </c>
      <c r="AG902">
        <v>0</v>
      </c>
      <c r="AH902">
        <v>0</v>
      </c>
      <c r="AI902">
        <v>0</v>
      </c>
      <c r="AJ902" t="s">
        <v>1665</v>
      </c>
      <c r="AK902">
        <v>5600013</v>
      </c>
      <c r="AL902">
        <v>56000052</v>
      </c>
      <c r="AM902">
        <v>56000017</v>
      </c>
      <c r="AN902">
        <v>656719</v>
      </c>
      <c r="AO902">
        <v>6147294</v>
      </c>
      <c r="AP902">
        <v>656719</v>
      </c>
      <c r="AQ902">
        <v>6147294</v>
      </c>
      <c r="AR902" t="s">
        <v>758</v>
      </c>
      <c r="AS902" t="s">
        <v>762</v>
      </c>
      <c r="AT902">
        <v>3.3734999999999999</v>
      </c>
      <c r="AU902" t="s">
        <v>763</v>
      </c>
      <c r="AV902">
        <v>0.28625</v>
      </c>
      <c r="AW902" t="s">
        <v>763</v>
      </c>
      <c r="AX902">
        <v>126.44354999999999</v>
      </c>
      <c r="AY902" t="s">
        <v>753</v>
      </c>
      <c r="AZ902">
        <v>0</v>
      </c>
      <c r="BA902" t="s">
        <v>753</v>
      </c>
      <c r="BB902" t="s">
        <v>753</v>
      </c>
      <c r="BC902" t="s">
        <v>753</v>
      </c>
      <c r="BD902" t="s">
        <v>753</v>
      </c>
    </row>
    <row r="903" spans="1:56" x14ac:dyDescent="0.25">
      <c r="A903" t="s">
        <v>379</v>
      </c>
      <c r="B903">
        <v>788</v>
      </c>
      <c r="C903">
        <v>2</v>
      </c>
      <c r="D903" t="s">
        <v>1488</v>
      </c>
      <c r="E903">
        <v>101</v>
      </c>
      <c r="F903">
        <v>63.6</v>
      </c>
      <c r="G903">
        <v>9</v>
      </c>
      <c r="H903">
        <v>1.47</v>
      </c>
      <c r="I903">
        <v>2.1</v>
      </c>
      <c r="J903" t="s">
        <v>753</v>
      </c>
      <c r="K903" t="s">
        <v>762</v>
      </c>
      <c r="L903" t="s">
        <v>762</v>
      </c>
      <c r="M903" t="s">
        <v>738</v>
      </c>
      <c r="N903" t="s">
        <v>762</v>
      </c>
      <c r="O903" t="s">
        <v>2352</v>
      </c>
      <c r="P903" t="s">
        <v>753</v>
      </c>
      <c r="Q903" t="s">
        <v>753</v>
      </c>
      <c r="R903" t="s">
        <v>753</v>
      </c>
      <c r="S903" t="s">
        <v>753</v>
      </c>
      <c r="T903" t="s">
        <v>753</v>
      </c>
      <c r="U903">
        <v>0</v>
      </c>
      <c r="V903" t="s">
        <v>753</v>
      </c>
      <c r="W903" t="s">
        <v>762</v>
      </c>
      <c r="X903">
        <v>0</v>
      </c>
      <c r="Y903" t="s">
        <v>753</v>
      </c>
      <c r="Z903">
        <v>0</v>
      </c>
      <c r="AA903" t="s">
        <v>753</v>
      </c>
      <c r="AB903">
        <v>0</v>
      </c>
      <c r="AC903">
        <v>2.8910999999999998</v>
      </c>
      <c r="AD903">
        <v>39.726999999999997</v>
      </c>
      <c r="AE903">
        <v>0.3</v>
      </c>
      <c r="AF903">
        <v>3150</v>
      </c>
      <c r="AG903">
        <v>0</v>
      </c>
      <c r="AH903">
        <v>0</v>
      </c>
      <c r="AI903">
        <v>0</v>
      </c>
      <c r="AJ903" t="s">
        <v>1574</v>
      </c>
      <c r="AK903">
        <v>5300017</v>
      </c>
      <c r="AL903">
        <v>53000044</v>
      </c>
      <c r="AM903">
        <v>53000036</v>
      </c>
      <c r="AN903">
        <v>720912</v>
      </c>
      <c r="AO903">
        <v>6180567</v>
      </c>
      <c r="AP903">
        <v>719792</v>
      </c>
      <c r="AQ903">
        <v>6179990</v>
      </c>
      <c r="AR903" t="s">
        <v>758</v>
      </c>
      <c r="AS903" t="s">
        <v>762</v>
      </c>
      <c r="AT903">
        <v>1.7497666666666667</v>
      </c>
      <c r="AU903" t="s">
        <v>763</v>
      </c>
      <c r="AV903">
        <v>0.31390000000000001</v>
      </c>
      <c r="AW903" t="s">
        <v>763</v>
      </c>
      <c r="AX903">
        <v>112.29238000000001</v>
      </c>
      <c r="AY903" t="s">
        <v>753</v>
      </c>
      <c r="AZ903" t="s">
        <v>764</v>
      </c>
      <c r="BA903" t="s">
        <v>753</v>
      </c>
      <c r="BB903" t="s">
        <v>753</v>
      </c>
      <c r="BC903" t="s">
        <v>753</v>
      </c>
      <c r="BD903" t="s">
        <v>753</v>
      </c>
    </row>
    <row r="904" spans="1:56" x14ac:dyDescent="0.25">
      <c r="A904" t="s">
        <v>996</v>
      </c>
      <c r="B904">
        <v>245</v>
      </c>
      <c r="C904">
        <v>1</v>
      </c>
      <c r="D904" t="s">
        <v>979</v>
      </c>
      <c r="E904">
        <v>479</v>
      </c>
      <c r="F904">
        <v>16.2</v>
      </c>
      <c r="G904">
        <v>15</v>
      </c>
      <c r="H904">
        <v>0.57999999999999996</v>
      </c>
      <c r="I904">
        <v>1.91</v>
      </c>
      <c r="J904" t="s">
        <v>762</v>
      </c>
      <c r="K904" t="s">
        <v>762</v>
      </c>
      <c r="L904" t="s">
        <v>762</v>
      </c>
      <c r="M904" t="s">
        <v>754</v>
      </c>
      <c r="N904" t="s">
        <v>762</v>
      </c>
      <c r="O904" t="s">
        <v>2352</v>
      </c>
      <c r="P904" t="s">
        <v>860</v>
      </c>
      <c r="Q904">
        <v>0</v>
      </c>
      <c r="R904" t="s">
        <v>860</v>
      </c>
      <c r="S904">
        <v>0</v>
      </c>
      <c r="T904" t="s">
        <v>860</v>
      </c>
      <c r="U904">
        <v>0</v>
      </c>
      <c r="V904" t="s">
        <v>762</v>
      </c>
      <c r="W904" t="s">
        <v>762</v>
      </c>
      <c r="X904">
        <v>0</v>
      </c>
      <c r="Y904" t="s">
        <v>860</v>
      </c>
      <c r="Z904">
        <v>0</v>
      </c>
      <c r="AA904" t="s">
        <v>860</v>
      </c>
      <c r="AB904" t="s">
        <v>764</v>
      </c>
      <c r="AC904">
        <v>4.3178999999999998</v>
      </c>
      <c r="AD904">
        <v>61.286299999999997</v>
      </c>
      <c r="AE904">
        <v>2.1855000000000002</v>
      </c>
      <c r="AF904">
        <v>3100</v>
      </c>
      <c r="AG904">
        <v>0</v>
      </c>
      <c r="AH904">
        <v>0</v>
      </c>
      <c r="AI904">
        <v>0</v>
      </c>
      <c r="AJ904" t="s">
        <v>997</v>
      </c>
      <c r="AK904">
        <v>4700096</v>
      </c>
      <c r="AL904">
        <v>47000303</v>
      </c>
      <c r="AM904">
        <v>47000149</v>
      </c>
      <c r="AN904">
        <v>605535</v>
      </c>
      <c r="AO904">
        <v>6098724</v>
      </c>
      <c r="AP904">
        <v>605535</v>
      </c>
      <c r="AQ904">
        <v>6098724</v>
      </c>
      <c r="AR904" t="s">
        <v>758</v>
      </c>
      <c r="AS904" t="s">
        <v>753</v>
      </c>
      <c r="AT904">
        <v>4.9969999999999999</v>
      </c>
      <c r="AU904" t="s">
        <v>763</v>
      </c>
      <c r="AV904">
        <v>0.61009999999999998</v>
      </c>
      <c r="AW904" t="s">
        <v>763</v>
      </c>
      <c r="AX904">
        <v>85.842250000000007</v>
      </c>
      <c r="AY904" t="s">
        <v>753</v>
      </c>
      <c r="AZ904" t="s">
        <v>764</v>
      </c>
      <c r="BA904" t="s">
        <v>762</v>
      </c>
      <c r="BB904" t="s">
        <v>762</v>
      </c>
      <c r="BC904" t="s">
        <v>753</v>
      </c>
      <c r="BD904" t="s">
        <v>753</v>
      </c>
    </row>
    <row r="905" spans="1:56" x14ac:dyDescent="0.25">
      <c r="A905" t="s">
        <v>264</v>
      </c>
      <c r="B905">
        <v>578</v>
      </c>
      <c r="C905">
        <v>1</v>
      </c>
      <c r="D905" t="s">
        <v>932</v>
      </c>
      <c r="E905">
        <v>706</v>
      </c>
      <c r="F905">
        <v>12.6</v>
      </c>
      <c r="G905">
        <v>9</v>
      </c>
      <c r="H905">
        <v>1.98</v>
      </c>
      <c r="I905">
        <v>3.2</v>
      </c>
      <c r="J905" t="s">
        <v>753</v>
      </c>
      <c r="K905" t="s">
        <v>787</v>
      </c>
      <c r="L905" t="s">
        <v>787</v>
      </c>
      <c r="M905" t="s">
        <v>738</v>
      </c>
      <c r="N905" t="s">
        <v>787</v>
      </c>
      <c r="O905" t="s">
        <v>2352</v>
      </c>
      <c r="P905" t="s">
        <v>753</v>
      </c>
      <c r="Q905" t="s">
        <v>1477</v>
      </c>
      <c r="R905" t="s">
        <v>753</v>
      </c>
      <c r="S905" t="s">
        <v>1477</v>
      </c>
      <c r="T905" t="s">
        <v>753</v>
      </c>
      <c r="U905">
        <v>0</v>
      </c>
      <c r="V905" t="s">
        <v>753</v>
      </c>
      <c r="W905" t="s">
        <v>787</v>
      </c>
      <c r="X905">
        <v>0</v>
      </c>
      <c r="Y905" t="s">
        <v>753</v>
      </c>
      <c r="Z905">
        <v>0</v>
      </c>
      <c r="AA905" t="s">
        <v>753</v>
      </c>
      <c r="AB905">
        <v>0</v>
      </c>
      <c r="AC905">
        <v>2.8272999999999997</v>
      </c>
      <c r="AD905">
        <v>30.581333333333333</v>
      </c>
      <c r="AE905" t="s">
        <v>1477</v>
      </c>
      <c r="AF905">
        <v>3150</v>
      </c>
      <c r="AG905">
        <v>0</v>
      </c>
      <c r="AH905">
        <v>0</v>
      </c>
      <c r="AI905">
        <v>0</v>
      </c>
      <c r="AJ905" t="s">
        <v>1375</v>
      </c>
      <c r="AK905">
        <v>2400007</v>
      </c>
      <c r="AL905">
        <v>21001565</v>
      </c>
      <c r="AM905">
        <v>24000008</v>
      </c>
      <c r="AN905">
        <v>594464</v>
      </c>
      <c r="AO905">
        <v>6249753</v>
      </c>
      <c r="AP905">
        <v>594464</v>
      </c>
      <c r="AQ905">
        <v>6249753</v>
      </c>
      <c r="AR905" t="s">
        <v>758</v>
      </c>
      <c r="AS905" t="s">
        <v>762</v>
      </c>
      <c r="AT905">
        <v>2.0345</v>
      </c>
      <c r="AU905" t="s">
        <v>763</v>
      </c>
      <c r="AV905">
        <v>0.12989999999999999</v>
      </c>
      <c r="AW905" t="s">
        <v>763</v>
      </c>
      <c r="AX905">
        <v>120.8421</v>
      </c>
      <c r="AY905" t="s">
        <v>753</v>
      </c>
      <c r="AZ905">
        <v>0</v>
      </c>
      <c r="BA905" t="s">
        <v>753</v>
      </c>
      <c r="BB905" t="s">
        <v>753</v>
      </c>
      <c r="BC905" t="s">
        <v>753</v>
      </c>
      <c r="BD905" t="s">
        <v>753</v>
      </c>
    </row>
    <row r="906" spans="1:56" x14ac:dyDescent="0.25">
      <c r="A906" t="s">
        <v>444</v>
      </c>
      <c r="B906">
        <v>910</v>
      </c>
      <c r="C906">
        <v>2</v>
      </c>
      <c r="D906" t="s">
        <v>1541</v>
      </c>
      <c r="E906">
        <v>329</v>
      </c>
      <c r="F906">
        <v>70.3</v>
      </c>
      <c r="G906">
        <v>9</v>
      </c>
      <c r="H906">
        <v>0.67</v>
      </c>
      <c r="I906">
        <v>2.9</v>
      </c>
      <c r="J906" t="s">
        <v>753</v>
      </c>
      <c r="K906" t="s">
        <v>762</v>
      </c>
      <c r="L906" t="s">
        <v>762</v>
      </c>
      <c r="M906" t="s">
        <v>738</v>
      </c>
      <c r="N906" t="s">
        <v>762</v>
      </c>
      <c r="O906" t="s">
        <v>2352</v>
      </c>
      <c r="P906" t="s">
        <v>753</v>
      </c>
      <c r="Q906" t="s">
        <v>753</v>
      </c>
      <c r="R906" t="s">
        <v>753</v>
      </c>
      <c r="S906" t="s">
        <v>753</v>
      </c>
      <c r="T906" t="s">
        <v>753</v>
      </c>
      <c r="U906">
        <v>0</v>
      </c>
      <c r="V906" t="s">
        <v>753</v>
      </c>
      <c r="W906" t="s">
        <v>762</v>
      </c>
      <c r="X906">
        <v>0</v>
      </c>
      <c r="Y906" t="s">
        <v>753</v>
      </c>
      <c r="Z906">
        <v>0</v>
      </c>
      <c r="AA906" t="s">
        <v>753</v>
      </c>
      <c r="AB906">
        <v>0</v>
      </c>
      <c r="AC906">
        <v>2.1324999999999998</v>
      </c>
      <c r="AD906">
        <v>53.894950000000001</v>
      </c>
      <c r="AE906" t="s">
        <v>1477</v>
      </c>
      <c r="AF906">
        <v>3150</v>
      </c>
      <c r="AG906">
        <v>146</v>
      </c>
      <c r="AH906">
        <v>129</v>
      </c>
      <c r="AI906">
        <v>0</v>
      </c>
      <c r="AJ906" t="s">
        <v>1663</v>
      </c>
      <c r="AK906">
        <v>5700066</v>
      </c>
      <c r="AL906">
        <v>57000259</v>
      </c>
      <c r="AM906">
        <v>57000119</v>
      </c>
      <c r="AN906">
        <v>680014</v>
      </c>
      <c r="AO906">
        <v>6156553</v>
      </c>
      <c r="AP906">
        <v>680014</v>
      </c>
      <c r="AQ906">
        <v>6156553</v>
      </c>
      <c r="AR906" t="s">
        <v>758</v>
      </c>
      <c r="AS906" t="s">
        <v>762</v>
      </c>
      <c r="AT906">
        <v>2.4649000000000001</v>
      </c>
      <c r="AU906" t="s">
        <v>763</v>
      </c>
      <c r="AV906">
        <v>0.13995000000000002</v>
      </c>
      <c r="AW906" t="s">
        <v>763</v>
      </c>
      <c r="AX906">
        <v>122.24879999999999</v>
      </c>
      <c r="AY906" t="s">
        <v>753</v>
      </c>
      <c r="AZ906">
        <v>0</v>
      </c>
      <c r="BA906" t="s">
        <v>753</v>
      </c>
      <c r="BB906" t="s">
        <v>753</v>
      </c>
      <c r="BC906" t="s">
        <v>753</v>
      </c>
      <c r="BD906" t="s">
        <v>753</v>
      </c>
    </row>
    <row r="907" spans="1:56" x14ac:dyDescent="0.25">
      <c r="A907" t="s">
        <v>5</v>
      </c>
      <c r="B907">
        <v>26</v>
      </c>
      <c r="C907">
        <v>1</v>
      </c>
      <c r="D907" t="s">
        <v>752</v>
      </c>
      <c r="E907">
        <v>787</v>
      </c>
      <c r="F907">
        <v>477.8</v>
      </c>
      <c r="G907">
        <v>10</v>
      </c>
      <c r="H907">
        <v>7.35</v>
      </c>
      <c r="I907">
        <v>20.6</v>
      </c>
      <c r="J907" t="s">
        <v>753</v>
      </c>
      <c r="K907" t="s">
        <v>753</v>
      </c>
      <c r="L907" t="s">
        <v>753</v>
      </c>
      <c r="M907" t="s">
        <v>754</v>
      </c>
      <c r="N907" t="s">
        <v>753</v>
      </c>
      <c r="O907" t="s">
        <v>2352</v>
      </c>
      <c r="P907" t="s">
        <v>753</v>
      </c>
      <c r="Q907" t="s">
        <v>755</v>
      </c>
      <c r="R907" t="s">
        <v>753</v>
      </c>
      <c r="S907" t="s">
        <v>755</v>
      </c>
      <c r="T907" t="s">
        <v>753</v>
      </c>
      <c r="U907">
        <v>0</v>
      </c>
      <c r="V907" t="s">
        <v>753</v>
      </c>
      <c r="W907" t="s">
        <v>753</v>
      </c>
      <c r="X907">
        <v>0</v>
      </c>
      <c r="Y907" t="s">
        <v>753</v>
      </c>
      <c r="Z907">
        <v>0</v>
      </c>
      <c r="AA907" t="s">
        <v>753</v>
      </c>
      <c r="AB907">
        <v>0</v>
      </c>
      <c r="AC907">
        <v>2.0337000000000001</v>
      </c>
      <c r="AD907">
        <v>6.7849000000000004</v>
      </c>
      <c r="AE907">
        <v>0.11786666666666668</v>
      </c>
      <c r="AF907">
        <v>3140</v>
      </c>
      <c r="AG907">
        <v>24</v>
      </c>
      <c r="AH907">
        <v>24</v>
      </c>
      <c r="AI907">
        <v>22</v>
      </c>
      <c r="AJ907" t="s">
        <v>792</v>
      </c>
      <c r="AK907">
        <v>100008</v>
      </c>
      <c r="AL907">
        <v>1000199</v>
      </c>
      <c r="AM907">
        <v>1000027</v>
      </c>
      <c r="AN907">
        <v>473039</v>
      </c>
      <c r="AO907">
        <v>6319052</v>
      </c>
      <c r="AP907">
        <v>473039</v>
      </c>
      <c r="AQ907">
        <v>6319052</v>
      </c>
      <c r="AR907" t="s">
        <v>758</v>
      </c>
      <c r="AS907" t="s">
        <v>755</v>
      </c>
      <c r="AT907">
        <v>0.4705333333333333</v>
      </c>
      <c r="AU907" t="s">
        <v>755</v>
      </c>
      <c r="AV907">
        <v>2.3733333333333329E-2</v>
      </c>
      <c r="AW907" t="s">
        <v>755</v>
      </c>
      <c r="AX907">
        <v>106.56516666666666</v>
      </c>
      <c r="AY907" t="s">
        <v>753</v>
      </c>
      <c r="AZ907">
        <v>0</v>
      </c>
      <c r="BA907" t="s">
        <v>753</v>
      </c>
      <c r="BB907" t="s">
        <v>753</v>
      </c>
      <c r="BC907" t="s">
        <v>753</v>
      </c>
      <c r="BD907" t="s">
        <v>753</v>
      </c>
    </row>
    <row r="908" spans="1:56" x14ac:dyDescent="0.25">
      <c r="A908" t="s">
        <v>793</v>
      </c>
      <c r="B908">
        <v>27</v>
      </c>
      <c r="C908">
        <v>1</v>
      </c>
      <c r="D908" t="s">
        <v>752</v>
      </c>
      <c r="E908">
        <v>860</v>
      </c>
      <c r="F908">
        <v>2.7</v>
      </c>
      <c r="G908">
        <v>9</v>
      </c>
      <c r="H908">
        <v>0.28000000000000003</v>
      </c>
      <c r="I908">
        <v>0.55000000000000004</v>
      </c>
      <c r="J908" t="s">
        <v>753</v>
      </c>
      <c r="K908" t="s">
        <v>1477</v>
      </c>
      <c r="L908" t="s">
        <v>1477</v>
      </c>
      <c r="M908">
        <v>0</v>
      </c>
      <c r="N908">
        <v>0</v>
      </c>
      <c r="O908" t="s">
        <v>2352</v>
      </c>
      <c r="P908" t="s">
        <v>753</v>
      </c>
      <c r="Q908">
        <v>0</v>
      </c>
      <c r="R908" t="s">
        <v>753</v>
      </c>
      <c r="S908">
        <v>0</v>
      </c>
      <c r="T908" t="s">
        <v>753</v>
      </c>
      <c r="U908">
        <v>0</v>
      </c>
      <c r="V908" t="s">
        <v>753</v>
      </c>
      <c r="W908">
        <v>0</v>
      </c>
      <c r="X908">
        <v>0</v>
      </c>
      <c r="Y908" t="s">
        <v>753</v>
      </c>
      <c r="Z908">
        <v>0</v>
      </c>
      <c r="AA908" t="s">
        <v>753</v>
      </c>
      <c r="AB908">
        <v>0</v>
      </c>
      <c r="AC908">
        <v>3.0735000000000001</v>
      </c>
      <c r="AD908">
        <v>57.608400000000003</v>
      </c>
      <c r="AE908" t="s">
        <v>1477</v>
      </c>
      <c r="AF908">
        <v>3130</v>
      </c>
      <c r="AG908">
        <v>6</v>
      </c>
      <c r="AH908">
        <v>6</v>
      </c>
      <c r="AI908">
        <v>0</v>
      </c>
      <c r="AJ908" t="s">
        <v>794</v>
      </c>
      <c r="AK908">
        <v>400005</v>
      </c>
      <c r="AL908">
        <v>4000082</v>
      </c>
      <c r="AM908">
        <v>4000006</v>
      </c>
      <c r="AN908">
        <v>552668</v>
      </c>
      <c r="AO908">
        <v>6375452</v>
      </c>
      <c r="AP908">
        <v>552668</v>
      </c>
      <c r="AQ908">
        <v>6375452</v>
      </c>
      <c r="AR908" t="s">
        <v>758</v>
      </c>
      <c r="AS908">
        <v>0</v>
      </c>
      <c r="AT908" t="s">
        <v>1477</v>
      </c>
      <c r="AU908">
        <v>0</v>
      </c>
      <c r="AV908" t="s">
        <v>1477</v>
      </c>
      <c r="AW908">
        <v>0</v>
      </c>
      <c r="AX908" t="s">
        <v>1477</v>
      </c>
      <c r="AY908">
        <v>0</v>
      </c>
      <c r="AZ908">
        <v>0</v>
      </c>
      <c r="BA908" t="s">
        <v>753</v>
      </c>
      <c r="BB908" t="s">
        <v>753</v>
      </c>
      <c r="BC908" t="s">
        <v>753</v>
      </c>
      <c r="BD908" t="s">
        <v>753</v>
      </c>
    </row>
    <row r="909" spans="1:56" x14ac:dyDescent="0.25">
      <c r="A909" t="s">
        <v>161</v>
      </c>
      <c r="B909">
        <v>404</v>
      </c>
      <c r="C909">
        <v>1</v>
      </c>
      <c r="D909" t="s">
        <v>998</v>
      </c>
      <c r="E909">
        <v>791</v>
      </c>
      <c r="F909">
        <v>16.2</v>
      </c>
      <c r="G909">
        <v>9</v>
      </c>
      <c r="H909">
        <v>2.0699999999999998</v>
      </c>
      <c r="I909">
        <v>4.5999999999999996</v>
      </c>
      <c r="J909" t="s">
        <v>753</v>
      </c>
      <c r="K909" t="s">
        <v>787</v>
      </c>
      <c r="L909" t="s">
        <v>787</v>
      </c>
      <c r="M909" t="s">
        <v>738</v>
      </c>
      <c r="N909" t="s">
        <v>787</v>
      </c>
      <c r="O909" t="s">
        <v>2352</v>
      </c>
      <c r="P909" t="s">
        <v>753</v>
      </c>
      <c r="Q909">
        <v>0</v>
      </c>
      <c r="R909" t="s">
        <v>753</v>
      </c>
      <c r="S909">
        <v>0</v>
      </c>
      <c r="T909" t="s">
        <v>753</v>
      </c>
      <c r="U909">
        <v>0</v>
      </c>
      <c r="V909" t="s">
        <v>753</v>
      </c>
      <c r="W909" t="s">
        <v>787</v>
      </c>
      <c r="X909">
        <v>0</v>
      </c>
      <c r="Y909" t="s">
        <v>753</v>
      </c>
      <c r="Z909">
        <v>0</v>
      </c>
      <c r="AA909" t="s">
        <v>753</v>
      </c>
      <c r="AB909">
        <v>0</v>
      </c>
      <c r="AC909">
        <v>1.7678</v>
      </c>
      <c r="AD909">
        <v>40.177599999999998</v>
      </c>
      <c r="AE909">
        <v>0.1</v>
      </c>
      <c r="AF909">
        <v>0</v>
      </c>
      <c r="AG909">
        <v>0</v>
      </c>
      <c r="AH909">
        <v>0</v>
      </c>
      <c r="AI909">
        <v>0</v>
      </c>
      <c r="AJ909" t="s">
        <v>1191</v>
      </c>
      <c r="AK909">
        <v>1800017</v>
      </c>
      <c r="AL909" t="s">
        <v>1138</v>
      </c>
      <c r="AM909">
        <v>18000022</v>
      </c>
      <c r="AN909">
        <v>531169</v>
      </c>
      <c r="AO909">
        <v>6259883</v>
      </c>
      <c r="AP909">
        <v>531169</v>
      </c>
      <c r="AQ909">
        <v>6259883</v>
      </c>
      <c r="AR909" t="s">
        <v>758</v>
      </c>
      <c r="AS909" t="s">
        <v>753</v>
      </c>
      <c r="AT909">
        <v>3.1657999999999999</v>
      </c>
      <c r="AU909" t="s">
        <v>763</v>
      </c>
      <c r="AV909">
        <v>0.2999</v>
      </c>
      <c r="AW909" t="s">
        <v>763</v>
      </c>
      <c r="AX909">
        <v>121.37430000000001</v>
      </c>
      <c r="AY909" t="s">
        <v>753</v>
      </c>
      <c r="AZ909">
        <v>0</v>
      </c>
      <c r="BA909" t="s">
        <v>753</v>
      </c>
      <c r="BB909" t="s">
        <v>753</v>
      </c>
      <c r="BC909" t="s">
        <v>753</v>
      </c>
      <c r="BD909" t="s">
        <v>753</v>
      </c>
    </row>
    <row r="910" spans="1:56" x14ac:dyDescent="0.25">
      <c r="A910" t="s">
        <v>55</v>
      </c>
      <c r="B910">
        <v>156</v>
      </c>
      <c r="C910">
        <v>1</v>
      </c>
      <c r="D910" t="s">
        <v>863</v>
      </c>
      <c r="E910">
        <v>580</v>
      </c>
      <c r="F910">
        <v>9.5</v>
      </c>
      <c r="G910">
        <v>11</v>
      </c>
      <c r="H910">
        <v>2.78</v>
      </c>
      <c r="I910">
        <v>5.5</v>
      </c>
      <c r="J910" t="s">
        <v>753</v>
      </c>
      <c r="K910" t="s">
        <v>787</v>
      </c>
      <c r="L910" t="s">
        <v>787</v>
      </c>
      <c r="M910" t="s">
        <v>738</v>
      </c>
      <c r="N910" t="s">
        <v>760</v>
      </c>
      <c r="O910" t="s">
        <v>2352</v>
      </c>
      <c r="P910" t="s">
        <v>753</v>
      </c>
      <c r="Q910">
        <v>0</v>
      </c>
      <c r="R910" t="s">
        <v>753</v>
      </c>
      <c r="S910">
        <v>0</v>
      </c>
      <c r="T910" t="s">
        <v>753</v>
      </c>
      <c r="U910" t="s">
        <v>787</v>
      </c>
      <c r="V910" t="s">
        <v>753</v>
      </c>
      <c r="W910" t="s">
        <v>787</v>
      </c>
      <c r="X910">
        <v>0</v>
      </c>
      <c r="Y910" t="s">
        <v>753</v>
      </c>
      <c r="Z910" t="s">
        <v>760</v>
      </c>
      <c r="AA910" t="s">
        <v>753</v>
      </c>
      <c r="AB910">
        <v>0</v>
      </c>
      <c r="AC910">
        <v>3.16005</v>
      </c>
      <c r="AD910">
        <v>26.875799999999998</v>
      </c>
      <c r="AE910">
        <v>1.0146500000000001</v>
      </c>
      <c r="AF910">
        <v>1150</v>
      </c>
      <c r="AG910">
        <v>0</v>
      </c>
      <c r="AH910">
        <v>0</v>
      </c>
      <c r="AI910">
        <v>0</v>
      </c>
      <c r="AJ910" t="s">
        <v>910</v>
      </c>
      <c r="AK910">
        <v>4100008</v>
      </c>
      <c r="AL910">
        <v>41000147</v>
      </c>
      <c r="AM910">
        <v>41000009</v>
      </c>
      <c r="AN910">
        <v>538213</v>
      </c>
      <c r="AO910">
        <v>6098471</v>
      </c>
      <c r="AP910">
        <v>538213</v>
      </c>
      <c r="AQ910">
        <v>6098472</v>
      </c>
      <c r="AR910" t="s">
        <v>758</v>
      </c>
      <c r="AS910" t="s">
        <v>762</v>
      </c>
      <c r="AT910">
        <v>2.0372500000000002</v>
      </c>
      <c r="AU910" t="s">
        <v>763</v>
      </c>
      <c r="AV910">
        <v>0.41465000000000002</v>
      </c>
      <c r="AW910" t="s">
        <v>763</v>
      </c>
      <c r="AX910">
        <v>107.23214999999999</v>
      </c>
      <c r="AY910" t="s">
        <v>753</v>
      </c>
      <c r="AZ910">
        <v>0</v>
      </c>
      <c r="BA910" t="s">
        <v>753</v>
      </c>
      <c r="BB910" t="s">
        <v>753</v>
      </c>
      <c r="BC910" t="s">
        <v>753</v>
      </c>
      <c r="BD910" t="s">
        <v>753</v>
      </c>
    </row>
    <row r="911" spans="1:56" x14ac:dyDescent="0.25">
      <c r="A911" t="s">
        <v>56</v>
      </c>
      <c r="B911">
        <v>157</v>
      </c>
      <c r="C911">
        <v>1</v>
      </c>
      <c r="D911" t="s">
        <v>863</v>
      </c>
      <c r="E911">
        <v>510</v>
      </c>
      <c r="F911">
        <v>15.6</v>
      </c>
      <c r="G911">
        <v>9</v>
      </c>
      <c r="H911">
        <v>2.73</v>
      </c>
      <c r="I911">
        <v>5.2</v>
      </c>
      <c r="J911" t="s">
        <v>753</v>
      </c>
      <c r="K911" t="s">
        <v>787</v>
      </c>
      <c r="L911" t="s">
        <v>787</v>
      </c>
      <c r="M911" t="s">
        <v>738</v>
      </c>
      <c r="N911" t="s">
        <v>760</v>
      </c>
      <c r="O911" t="s">
        <v>2352</v>
      </c>
      <c r="P911" t="s">
        <v>753</v>
      </c>
      <c r="Q911" t="s">
        <v>760</v>
      </c>
      <c r="R911" t="s">
        <v>753</v>
      </c>
      <c r="S911" t="s">
        <v>760</v>
      </c>
      <c r="T911" t="s">
        <v>753</v>
      </c>
      <c r="U911">
        <v>0</v>
      </c>
      <c r="V911" t="s">
        <v>753</v>
      </c>
      <c r="W911" t="s">
        <v>760</v>
      </c>
      <c r="X911">
        <v>0</v>
      </c>
      <c r="Y911" t="s">
        <v>753</v>
      </c>
      <c r="Z911" t="s">
        <v>787</v>
      </c>
      <c r="AA911" t="s">
        <v>753</v>
      </c>
      <c r="AB911" t="s">
        <v>764</v>
      </c>
      <c r="AC911">
        <v>2.8405</v>
      </c>
      <c r="AD911">
        <v>28.079000000000001</v>
      </c>
      <c r="AE911" t="s">
        <v>1477</v>
      </c>
      <c r="AF911">
        <v>3150</v>
      </c>
      <c r="AG911">
        <v>0</v>
      </c>
      <c r="AH911">
        <v>0</v>
      </c>
      <c r="AI911">
        <v>0</v>
      </c>
      <c r="AJ911" t="s">
        <v>911</v>
      </c>
      <c r="AK911">
        <v>3700018</v>
      </c>
      <c r="AL911">
        <v>37000076</v>
      </c>
      <c r="AM911">
        <v>37000126</v>
      </c>
      <c r="AN911">
        <v>525333</v>
      </c>
      <c r="AO911">
        <v>6115998</v>
      </c>
      <c r="AP911">
        <v>525307</v>
      </c>
      <c r="AQ911">
        <v>6116017</v>
      </c>
      <c r="AR911" t="s">
        <v>758</v>
      </c>
      <c r="AS911" t="s">
        <v>762</v>
      </c>
      <c r="AT911">
        <v>1.9773000000000001</v>
      </c>
      <c r="AU911" t="s">
        <v>763</v>
      </c>
      <c r="AV911">
        <v>0.16109999999999999</v>
      </c>
      <c r="AW911" t="s">
        <v>763</v>
      </c>
      <c r="AX911">
        <v>114.13079999999999</v>
      </c>
      <c r="AY911" t="s">
        <v>753</v>
      </c>
      <c r="AZ911" t="s">
        <v>764</v>
      </c>
      <c r="BA911" t="s">
        <v>753</v>
      </c>
      <c r="BB911" t="s">
        <v>753</v>
      </c>
      <c r="BC911" t="s">
        <v>753</v>
      </c>
      <c r="BD911" t="s">
        <v>753</v>
      </c>
    </row>
    <row r="912" spans="1:56" x14ac:dyDescent="0.25">
      <c r="A912" t="s">
        <v>858</v>
      </c>
      <c r="B912">
        <v>90</v>
      </c>
      <c r="C912">
        <v>1</v>
      </c>
      <c r="D912" t="s">
        <v>801</v>
      </c>
      <c r="E912">
        <v>510</v>
      </c>
      <c r="F912">
        <v>7.8</v>
      </c>
      <c r="G912">
        <v>2</v>
      </c>
      <c r="H912">
        <v>5.05</v>
      </c>
      <c r="I912">
        <v>11.9</v>
      </c>
      <c r="J912" t="s">
        <v>753</v>
      </c>
      <c r="K912" t="s">
        <v>753</v>
      </c>
      <c r="L912" t="s">
        <v>753</v>
      </c>
      <c r="M912" t="s">
        <v>754</v>
      </c>
      <c r="N912" t="s">
        <v>753</v>
      </c>
      <c r="O912" t="s">
        <v>2352</v>
      </c>
      <c r="P912" t="s">
        <v>753</v>
      </c>
      <c r="Q912">
        <v>0</v>
      </c>
      <c r="R912" t="s">
        <v>753</v>
      </c>
      <c r="S912">
        <v>0</v>
      </c>
      <c r="T912" t="s">
        <v>753</v>
      </c>
      <c r="U912">
        <v>0</v>
      </c>
      <c r="V912" t="s">
        <v>753</v>
      </c>
      <c r="W912" t="s">
        <v>753</v>
      </c>
      <c r="X912">
        <v>0</v>
      </c>
      <c r="Y912" t="s">
        <v>753</v>
      </c>
      <c r="Z912">
        <v>0</v>
      </c>
      <c r="AA912" t="s">
        <v>753</v>
      </c>
      <c r="AB912">
        <v>0</v>
      </c>
      <c r="AC912">
        <v>0.1966</v>
      </c>
      <c r="AD912">
        <v>8.6661000000000001</v>
      </c>
      <c r="AE912" t="s">
        <v>1477</v>
      </c>
      <c r="AF912">
        <v>3110</v>
      </c>
      <c r="AG912">
        <v>0</v>
      </c>
      <c r="AH912">
        <v>0</v>
      </c>
      <c r="AI912">
        <v>0</v>
      </c>
      <c r="AJ912" t="s">
        <v>859</v>
      </c>
      <c r="AK912">
        <v>3700019</v>
      </c>
      <c r="AL912">
        <v>37000119</v>
      </c>
      <c r="AM912">
        <v>37000030</v>
      </c>
      <c r="AN912">
        <v>523233</v>
      </c>
      <c r="AO912">
        <v>6116144</v>
      </c>
      <c r="AP912">
        <v>523236</v>
      </c>
      <c r="AQ912">
        <v>6116124</v>
      </c>
      <c r="AR912" t="s">
        <v>758</v>
      </c>
      <c r="AS912" t="s">
        <v>755</v>
      </c>
      <c r="AT912">
        <v>0.66190000000000004</v>
      </c>
      <c r="AU912" t="s">
        <v>753</v>
      </c>
      <c r="AV912">
        <v>1.9300000000000001E-2</v>
      </c>
      <c r="AW912" t="s">
        <v>755</v>
      </c>
      <c r="AX912">
        <v>104.6979</v>
      </c>
      <c r="AY912" t="s">
        <v>753</v>
      </c>
      <c r="AZ912" t="s">
        <v>764</v>
      </c>
      <c r="BA912" t="s">
        <v>753</v>
      </c>
      <c r="BB912" t="s">
        <v>753</v>
      </c>
      <c r="BC912" t="s">
        <v>753</v>
      </c>
      <c r="BD912" t="s">
        <v>753</v>
      </c>
    </row>
    <row r="913" spans="1:56" x14ac:dyDescent="0.25">
      <c r="A913" t="s">
        <v>445</v>
      </c>
      <c r="B913">
        <v>912</v>
      </c>
      <c r="C913">
        <v>2</v>
      </c>
      <c r="D913" t="s">
        <v>1541</v>
      </c>
      <c r="E913">
        <v>330</v>
      </c>
      <c r="F913">
        <v>5.9</v>
      </c>
      <c r="G913">
        <v>9</v>
      </c>
      <c r="H913">
        <v>2.27</v>
      </c>
      <c r="I913">
        <v>3.1</v>
      </c>
      <c r="J913" t="s">
        <v>753</v>
      </c>
      <c r="K913" t="s">
        <v>760</v>
      </c>
      <c r="L913" t="s">
        <v>760</v>
      </c>
      <c r="M913" t="s">
        <v>738</v>
      </c>
      <c r="N913" t="s">
        <v>762</v>
      </c>
      <c r="O913" t="s">
        <v>2352</v>
      </c>
      <c r="P913" t="s">
        <v>753</v>
      </c>
      <c r="Q913" t="s">
        <v>760</v>
      </c>
      <c r="R913" t="s">
        <v>753</v>
      </c>
      <c r="S913" t="s">
        <v>760</v>
      </c>
      <c r="T913" t="s">
        <v>753</v>
      </c>
      <c r="U913">
        <v>0</v>
      </c>
      <c r="V913" t="s">
        <v>753</v>
      </c>
      <c r="W913" t="s">
        <v>762</v>
      </c>
      <c r="X913">
        <v>0</v>
      </c>
      <c r="Y913" t="s">
        <v>753</v>
      </c>
      <c r="Z913">
        <v>0</v>
      </c>
      <c r="AA913" t="s">
        <v>753</v>
      </c>
      <c r="AB913">
        <v>0</v>
      </c>
      <c r="AC913">
        <v>3.5282499999999999</v>
      </c>
      <c r="AD913">
        <v>29.495833333333334</v>
      </c>
      <c r="AE913">
        <v>0.2233</v>
      </c>
      <c r="AF913">
        <v>0</v>
      </c>
      <c r="AG913">
        <v>0</v>
      </c>
      <c r="AH913">
        <v>0</v>
      </c>
      <c r="AI913">
        <v>0</v>
      </c>
      <c r="AJ913" t="s">
        <v>1664</v>
      </c>
      <c r="AK913">
        <v>5600022</v>
      </c>
      <c r="AL913">
        <v>56000078</v>
      </c>
      <c r="AM913">
        <v>56000028</v>
      </c>
      <c r="AN913">
        <v>657523</v>
      </c>
      <c r="AO913">
        <v>6148041</v>
      </c>
      <c r="AP913">
        <v>657561</v>
      </c>
      <c r="AQ913">
        <v>6148151</v>
      </c>
      <c r="AR913" t="s">
        <v>758</v>
      </c>
      <c r="AS913" t="s">
        <v>762</v>
      </c>
      <c r="AT913">
        <v>1.4342666666666666</v>
      </c>
      <c r="AU913" t="s">
        <v>763</v>
      </c>
      <c r="AV913">
        <v>6.7533333333333334E-2</v>
      </c>
      <c r="AW913" t="s">
        <v>753</v>
      </c>
      <c r="AX913">
        <v>96.69516666666668</v>
      </c>
      <c r="AY913" t="s">
        <v>753</v>
      </c>
      <c r="AZ913">
        <v>0</v>
      </c>
      <c r="BA913" t="s">
        <v>753</v>
      </c>
      <c r="BB913" t="s">
        <v>753</v>
      </c>
      <c r="BC913" t="s">
        <v>753</v>
      </c>
      <c r="BD913" t="s">
        <v>753</v>
      </c>
    </row>
    <row r="914" spans="1:56" x14ac:dyDescent="0.25">
      <c r="A914" t="s">
        <v>238</v>
      </c>
      <c r="B914">
        <v>538</v>
      </c>
      <c r="C914">
        <v>1</v>
      </c>
      <c r="D914" t="s">
        <v>975</v>
      </c>
      <c r="E914">
        <v>791</v>
      </c>
      <c r="F914">
        <v>68.8</v>
      </c>
      <c r="G914">
        <v>10</v>
      </c>
      <c r="H914">
        <v>4.9800000000000004</v>
      </c>
      <c r="I914">
        <v>13.5</v>
      </c>
      <c r="J914" t="s">
        <v>753</v>
      </c>
      <c r="K914" t="s">
        <v>787</v>
      </c>
      <c r="L914" t="s">
        <v>787</v>
      </c>
      <c r="M914" t="s">
        <v>738</v>
      </c>
      <c r="N914" t="s">
        <v>762</v>
      </c>
      <c r="O914" t="s">
        <v>753</v>
      </c>
      <c r="P914" t="s">
        <v>753</v>
      </c>
      <c r="Q914" t="s">
        <v>762</v>
      </c>
      <c r="R914" t="s">
        <v>753</v>
      </c>
      <c r="S914" t="s">
        <v>762</v>
      </c>
      <c r="T914" t="s">
        <v>753</v>
      </c>
      <c r="U914" t="s">
        <v>762</v>
      </c>
      <c r="V914" t="s">
        <v>753</v>
      </c>
      <c r="W914" t="s">
        <v>762</v>
      </c>
      <c r="X914">
        <v>0</v>
      </c>
      <c r="Y914" t="s">
        <v>753</v>
      </c>
      <c r="Z914" t="s">
        <v>787</v>
      </c>
      <c r="AA914" t="s">
        <v>753</v>
      </c>
      <c r="AB914">
        <v>0</v>
      </c>
      <c r="AC914">
        <v>1.4843999999999999</v>
      </c>
      <c r="AD914">
        <v>8.1295999999999999</v>
      </c>
      <c r="AE914">
        <v>0.1</v>
      </c>
      <c r="AF914">
        <v>0</v>
      </c>
      <c r="AG914">
        <v>0</v>
      </c>
      <c r="AH914">
        <v>0</v>
      </c>
      <c r="AI914">
        <v>0</v>
      </c>
      <c r="AJ914" t="s">
        <v>1344</v>
      </c>
      <c r="AK914">
        <v>2101053</v>
      </c>
      <c r="AL914">
        <v>21001620</v>
      </c>
      <c r="AM914">
        <v>21000279</v>
      </c>
      <c r="AN914">
        <v>524269</v>
      </c>
      <c r="AO914">
        <v>6251523</v>
      </c>
      <c r="AP914">
        <v>524248</v>
      </c>
      <c r="AQ914">
        <v>6251547</v>
      </c>
      <c r="AR914" t="s">
        <v>758</v>
      </c>
      <c r="AS914" t="s">
        <v>753</v>
      </c>
      <c r="AT914">
        <v>0.76380000000000003</v>
      </c>
      <c r="AU914" t="s">
        <v>753</v>
      </c>
      <c r="AV914">
        <v>3.3399999999999999E-2</v>
      </c>
      <c r="AW914" t="s">
        <v>753</v>
      </c>
      <c r="AX914">
        <v>112.5018</v>
      </c>
      <c r="AY914" t="s">
        <v>753</v>
      </c>
      <c r="AZ914">
        <v>0</v>
      </c>
      <c r="BA914" t="s">
        <v>753</v>
      </c>
      <c r="BB914" t="s">
        <v>753</v>
      </c>
      <c r="BC914" t="s">
        <v>753</v>
      </c>
      <c r="BD914" t="s">
        <v>753</v>
      </c>
    </row>
    <row r="915" spans="1:56" x14ac:dyDescent="0.25">
      <c r="A915" t="s">
        <v>239</v>
      </c>
      <c r="B915">
        <v>539</v>
      </c>
      <c r="C915">
        <v>1</v>
      </c>
      <c r="D915" t="s">
        <v>975</v>
      </c>
      <c r="E915">
        <v>791</v>
      </c>
      <c r="F915">
        <v>80.8</v>
      </c>
      <c r="G915">
        <v>10</v>
      </c>
      <c r="H915">
        <v>4.4000000000000004</v>
      </c>
      <c r="I915">
        <v>7.5</v>
      </c>
      <c r="J915" t="s">
        <v>753</v>
      </c>
      <c r="K915" t="s">
        <v>787</v>
      </c>
      <c r="L915" t="s">
        <v>787</v>
      </c>
      <c r="M915" t="s">
        <v>738</v>
      </c>
      <c r="N915" t="s">
        <v>762</v>
      </c>
      <c r="O915" t="s">
        <v>753</v>
      </c>
      <c r="P915" t="s">
        <v>753</v>
      </c>
      <c r="Q915" t="s">
        <v>762</v>
      </c>
      <c r="R915" t="s">
        <v>753</v>
      </c>
      <c r="S915" t="s">
        <v>753</v>
      </c>
      <c r="T915" t="s">
        <v>753</v>
      </c>
      <c r="U915" t="s">
        <v>762</v>
      </c>
      <c r="V915" t="s">
        <v>753</v>
      </c>
      <c r="W915" t="s">
        <v>762</v>
      </c>
      <c r="X915">
        <v>0</v>
      </c>
      <c r="Y915" t="s">
        <v>753</v>
      </c>
      <c r="Z915" t="s">
        <v>787</v>
      </c>
      <c r="AA915" t="s">
        <v>753</v>
      </c>
      <c r="AB915">
        <v>0</v>
      </c>
      <c r="AC915">
        <v>1.5195500000000002</v>
      </c>
      <c r="AD915">
        <v>9.65625</v>
      </c>
      <c r="AE915">
        <v>0.1</v>
      </c>
      <c r="AF915">
        <v>3150</v>
      </c>
      <c r="AG915">
        <v>0</v>
      </c>
      <c r="AH915">
        <v>0</v>
      </c>
      <c r="AI915">
        <v>0</v>
      </c>
      <c r="AJ915" t="s">
        <v>1345</v>
      </c>
      <c r="AK915">
        <v>2101054</v>
      </c>
      <c r="AL915">
        <v>21001621</v>
      </c>
      <c r="AM915">
        <v>21000280</v>
      </c>
      <c r="AN915">
        <v>525999</v>
      </c>
      <c r="AO915">
        <v>6250533</v>
      </c>
      <c r="AP915">
        <v>555893</v>
      </c>
      <c r="AQ915">
        <v>6250533</v>
      </c>
      <c r="AR915" t="s">
        <v>758</v>
      </c>
      <c r="AS915" t="s">
        <v>753</v>
      </c>
      <c r="AT915">
        <v>0.64175000000000004</v>
      </c>
      <c r="AU915" t="s">
        <v>753</v>
      </c>
      <c r="AV915">
        <v>4.1550000000000004E-2</v>
      </c>
      <c r="AW915" t="s">
        <v>763</v>
      </c>
      <c r="AX915">
        <v>106.76310000000001</v>
      </c>
      <c r="AY915" t="s">
        <v>753</v>
      </c>
      <c r="AZ915">
        <v>0</v>
      </c>
      <c r="BA915" t="s">
        <v>753</v>
      </c>
      <c r="BB915" t="s">
        <v>753</v>
      </c>
      <c r="BC915" t="s">
        <v>753</v>
      </c>
      <c r="BD915" t="s">
        <v>753</v>
      </c>
    </row>
    <row r="916" spans="1:56" x14ac:dyDescent="0.25">
      <c r="A916" t="s">
        <v>240</v>
      </c>
      <c r="B916">
        <v>540</v>
      </c>
      <c r="C916">
        <v>1</v>
      </c>
      <c r="D916" t="s">
        <v>975</v>
      </c>
      <c r="E916">
        <v>740</v>
      </c>
      <c r="F916">
        <v>3.3</v>
      </c>
      <c r="G916">
        <v>5</v>
      </c>
      <c r="H916">
        <v>0.8</v>
      </c>
      <c r="I916">
        <v>1</v>
      </c>
      <c r="J916" t="s">
        <v>753</v>
      </c>
      <c r="K916" t="s">
        <v>1477</v>
      </c>
      <c r="L916" t="s">
        <v>1477</v>
      </c>
      <c r="M916">
        <v>0</v>
      </c>
      <c r="N916">
        <v>0</v>
      </c>
      <c r="O916" t="s">
        <v>2352</v>
      </c>
      <c r="P916" t="s">
        <v>753</v>
      </c>
      <c r="Q916">
        <v>0</v>
      </c>
      <c r="R916" t="s">
        <v>753</v>
      </c>
      <c r="S916">
        <v>0</v>
      </c>
      <c r="T916" t="s">
        <v>753</v>
      </c>
      <c r="U916">
        <v>0</v>
      </c>
      <c r="V916" t="s">
        <v>753</v>
      </c>
      <c r="W916">
        <v>0</v>
      </c>
      <c r="X916">
        <v>0</v>
      </c>
      <c r="Y916" t="s">
        <v>753</v>
      </c>
      <c r="Z916">
        <v>0</v>
      </c>
      <c r="AA916" t="s">
        <v>753</v>
      </c>
      <c r="AB916">
        <v>0</v>
      </c>
      <c r="AC916">
        <v>0.13139999999999999</v>
      </c>
      <c r="AD916">
        <v>387.35320000000002</v>
      </c>
      <c r="AE916">
        <v>0</v>
      </c>
      <c r="AF916">
        <v>3130</v>
      </c>
      <c r="AG916">
        <v>0</v>
      </c>
      <c r="AH916">
        <v>0</v>
      </c>
      <c r="AI916">
        <v>0</v>
      </c>
      <c r="AJ916" t="s">
        <v>1346</v>
      </c>
      <c r="AK916">
        <v>2100341</v>
      </c>
      <c r="AL916">
        <v>21006499</v>
      </c>
      <c r="AM916">
        <v>21000391</v>
      </c>
      <c r="AN916">
        <v>534487</v>
      </c>
      <c r="AO916">
        <v>6223271</v>
      </c>
      <c r="AP916">
        <v>534309</v>
      </c>
      <c r="AQ916">
        <v>6223493</v>
      </c>
      <c r="AR916" t="s">
        <v>758</v>
      </c>
      <c r="AS916">
        <v>0</v>
      </c>
      <c r="AT916" t="s">
        <v>1477</v>
      </c>
      <c r="AU916">
        <v>0</v>
      </c>
      <c r="AV916" t="s">
        <v>1477</v>
      </c>
      <c r="AW916">
        <v>0</v>
      </c>
      <c r="AX916" t="s">
        <v>1477</v>
      </c>
      <c r="AY916">
        <v>0</v>
      </c>
      <c r="AZ916">
        <v>0</v>
      </c>
      <c r="BA916" t="s">
        <v>753</v>
      </c>
      <c r="BB916" t="s">
        <v>753</v>
      </c>
      <c r="BC916" t="s">
        <v>753</v>
      </c>
      <c r="BD916" t="s">
        <v>753</v>
      </c>
    </row>
    <row r="917" spans="1:56" x14ac:dyDescent="0.25">
      <c r="A917" t="s">
        <v>2118</v>
      </c>
      <c r="B917">
        <v>11506</v>
      </c>
      <c r="C917">
        <v>1</v>
      </c>
      <c r="D917" t="s">
        <v>979</v>
      </c>
      <c r="E917">
        <v>479</v>
      </c>
      <c r="F917">
        <v>26.6</v>
      </c>
      <c r="G917">
        <v>11</v>
      </c>
      <c r="H917">
        <v>0.5</v>
      </c>
      <c r="I917">
        <v>1</v>
      </c>
      <c r="J917" t="s">
        <v>753</v>
      </c>
      <c r="K917" t="s">
        <v>762</v>
      </c>
      <c r="L917" t="s">
        <v>762</v>
      </c>
      <c r="M917" t="s">
        <v>738</v>
      </c>
      <c r="N917" t="s">
        <v>753</v>
      </c>
      <c r="O917" t="s">
        <v>2352</v>
      </c>
      <c r="P917" t="s">
        <v>753</v>
      </c>
      <c r="Q917">
        <v>0</v>
      </c>
      <c r="R917" t="s">
        <v>753</v>
      </c>
      <c r="S917">
        <v>0</v>
      </c>
      <c r="T917" t="s">
        <v>753</v>
      </c>
      <c r="U917" t="s">
        <v>762</v>
      </c>
      <c r="V917" t="s">
        <v>753</v>
      </c>
      <c r="W917" t="s">
        <v>762</v>
      </c>
      <c r="X917">
        <v>0</v>
      </c>
      <c r="Y917" t="s">
        <v>753</v>
      </c>
      <c r="Z917" t="s">
        <v>762</v>
      </c>
      <c r="AA917" t="s">
        <v>753</v>
      </c>
      <c r="AB917">
        <v>0</v>
      </c>
      <c r="AC917">
        <v>2.4841000000000002</v>
      </c>
      <c r="AD917">
        <v>41.614149999999995</v>
      </c>
      <c r="AE917">
        <v>5.2433499999999995</v>
      </c>
      <c r="AF917">
        <v>0</v>
      </c>
      <c r="AG917">
        <v>127</v>
      </c>
      <c r="AH917">
        <v>111</v>
      </c>
      <c r="AI917">
        <v>71</v>
      </c>
      <c r="AJ917" t="s">
        <v>2119</v>
      </c>
      <c r="AK917">
        <v>4700015</v>
      </c>
      <c r="AL917">
        <v>47000169</v>
      </c>
      <c r="AM917">
        <v>47000021</v>
      </c>
      <c r="AN917">
        <v>598488</v>
      </c>
      <c r="AO917">
        <v>6095353</v>
      </c>
      <c r="AP917">
        <v>598572</v>
      </c>
      <c r="AQ917">
        <v>6095326</v>
      </c>
      <c r="AR917" t="s">
        <v>1744</v>
      </c>
      <c r="AS917" t="s">
        <v>762</v>
      </c>
      <c r="AT917">
        <v>2.2817999999999996</v>
      </c>
      <c r="AU917" t="s">
        <v>763</v>
      </c>
      <c r="AV917">
        <v>9.6250000000000002E-2</v>
      </c>
      <c r="AW917" t="s">
        <v>753</v>
      </c>
      <c r="AX917">
        <v>95.512950000000004</v>
      </c>
      <c r="AY917" t="s">
        <v>753</v>
      </c>
      <c r="AZ917">
        <v>0</v>
      </c>
      <c r="BA917" t="s">
        <v>753</v>
      </c>
      <c r="BB917" t="s">
        <v>753</v>
      </c>
      <c r="BC917" t="s">
        <v>753</v>
      </c>
      <c r="BD917" t="s">
        <v>753</v>
      </c>
    </row>
    <row r="918" spans="1:56" x14ac:dyDescent="0.25">
      <c r="A918" t="s">
        <v>380</v>
      </c>
      <c r="B918">
        <v>789</v>
      </c>
      <c r="C918">
        <v>2</v>
      </c>
      <c r="D918" t="s">
        <v>1488</v>
      </c>
      <c r="E918">
        <v>230</v>
      </c>
      <c r="F918">
        <v>16.8</v>
      </c>
      <c r="G918">
        <v>10</v>
      </c>
      <c r="H918">
        <v>4</v>
      </c>
      <c r="I918">
        <v>6.1</v>
      </c>
      <c r="J918" t="s">
        <v>753</v>
      </c>
      <c r="K918" t="s">
        <v>787</v>
      </c>
      <c r="L918" t="s">
        <v>787</v>
      </c>
      <c r="M918" t="s">
        <v>738</v>
      </c>
      <c r="N918" t="s">
        <v>787</v>
      </c>
      <c r="O918" t="s">
        <v>2352</v>
      </c>
      <c r="P918" t="s">
        <v>753</v>
      </c>
      <c r="Q918">
        <v>0</v>
      </c>
      <c r="R918" t="s">
        <v>753</v>
      </c>
      <c r="S918">
        <v>0</v>
      </c>
      <c r="T918" t="s">
        <v>753</v>
      </c>
      <c r="U918">
        <v>0</v>
      </c>
      <c r="V918" t="s">
        <v>753</v>
      </c>
      <c r="W918" t="s">
        <v>787</v>
      </c>
      <c r="X918">
        <v>0</v>
      </c>
      <c r="Y918" t="s">
        <v>753</v>
      </c>
      <c r="Z918">
        <v>0</v>
      </c>
      <c r="AA918" t="s">
        <v>753</v>
      </c>
      <c r="AB918" t="s">
        <v>764</v>
      </c>
      <c r="AC918">
        <v>2.5581999999999998</v>
      </c>
      <c r="AD918">
        <v>17.854299999999999</v>
      </c>
      <c r="AE918" t="s">
        <v>1477</v>
      </c>
      <c r="AF918">
        <v>0</v>
      </c>
      <c r="AG918">
        <v>0</v>
      </c>
      <c r="AH918">
        <v>0</v>
      </c>
      <c r="AI918">
        <v>0</v>
      </c>
      <c r="AJ918" t="s">
        <v>1575</v>
      </c>
      <c r="AK918">
        <v>5000028</v>
      </c>
      <c r="AL918">
        <v>50000418</v>
      </c>
      <c r="AM918">
        <v>50000039</v>
      </c>
      <c r="AN918">
        <v>717014</v>
      </c>
      <c r="AO918">
        <v>6190183</v>
      </c>
      <c r="AP918">
        <v>717124</v>
      </c>
      <c r="AQ918">
        <v>6190136</v>
      </c>
      <c r="AR918" t="s">
        <v>758</v>
      </c>
      <c r="AS918" t="s">
        <v>762</v>
      </c>
      <c r="AT918">
        <v>1.3522000000000001</v>
      </c>
      <c r="AU918" t="s">
        <v>763</v>
      </c>
      <c r="AV918">
        <v>0.20399999999999999</v>
      </c>
      <c r="AW918" t="s">
        <v>763</v>
      </c>
      <c r="AX918">
        <v>130.477</v>
      </c>
      <c r="AY918" t="s">
        <v>753</v>
      </c>
      <c r="AZ918" t="s">
        <v>764</v>
      </c>
      <c r="BA918" t="s">
        <v>753</v>
      </c>
      <c r="BB918" t="s">
        <v>753</v>
      </c>
      <c r="BC918" t="s">
        <v>753</v>
      </c>
      <c r="BD918" t="s">
        <v>753</v>
      </c>
    </row>
    <row r="919" spans="1:56" x14ac:dyDescent="0.25">
      <c r="A919" t="s">
        <v>241</v>
      </c>
      <c r="B919">
        <v>541</v>
      </c>
      <c r="C919">
        <v>1</v>
      </c>
      <c r="D919" t="s">
        <v>975</v>
      </c>
      <c r="E919">
        <v>740</v>
      </c>
      <c r="F919">
        <v>11.7</v>
      </c>
      <c r="G919">
        <v>9</v>
      </c>
      <c r="H919">
        <v>2.71</v>
      </c>
      <c r="I919">
        <v>4.2</v>
      </c>
      <c r="J919" t="s">
        <v>753</v>
      </c>
      <c r="K919" t="s">
        <v>760</v>
      </c>
      <c r="L919" t="s">
        <v>760</v>
      </c>
      <c r="M919" t="s">
        <v>738</v>
      </c>
      <c r="N919" t="s">
        <v>755</v>
      </c>
      <c r="O919" t="s">
        <v>2352</v>
      </c>
      <c r="P919" t="s">
        <v>753</v>
      </c>
      <c r="Q919" t="s">
        <v>753</v>
      </c>
      <c r="R919" t="s">
        <v>753</v>
      </c>
      <c r="S919" t="s">
        <v>753</v>
      </c>
      <c r="T919" t="s">
        <v>753</v>
      </c>
      <c r="U919">
        <v>0</v>
      </c>
      <c r="V919" t="s">
        <v>753</v>
      </c>
      <c r="W919" t="s">
        <v>755</v>
      </c>
      <c r="X919">
        <v>0</v>
      </c>
      <c r="Y919" t="s">
        <v>753</v>
      </c>
      <c r="Z919" t="s">
        <v>760</v>
      </c>
      <c r="AA919" t="s">
        <v>753</v>
      </c>
      <c r="AB919" t="s">
        <v>764</v>
      </c>
      <c r="AC919">
        <v>0.67219999999999991</v>
      </c>
      <c r="AD919">
        <v>16.03585</v>
      </c>
      <c r="AE919">
        <v>0.1</v>
      </c>
      <c r="AF919">
        <v>3150</v>
      </c>
      <c r="AG919">
        <v>57</v>
      </c>
      <c r="AH919">
        <v>0</v>
      </c>
      <c r="AI919">
        <v>0</v>
      </c>
      <c r="AJ919" t="s">
        <v>1347</v>
      </c>
      <c r="AK919">
        <v>2100562</v>
      </c>
      <c r="AL919">
        <v>21001749</v>
      </c>
      <c r="AM919">
        <v>21000813</v>
      </c>
      <c r="AN919">
        <v>534698</v>
      </c>
      <c r="AO919">
        <v>6223046</v>
      </c>
      <c r="AP919">
        <v>534698</v>
      </c>
      <c r="AQ919">
        <v>6223046</v>
      </c>
      <c r="AR919" t="s">
        <v>758</v>
      </c>
      <c r="AS919" t="s">
        <v>755</v>
      </c>
      <c r="AT919">
        <v>0.4471</v>
      </c>
      <c r="AU919" t="s">
        <v>755</v>
      </c>
      <c r="AV919">
        <v>1.9599999999999999E-2</v>
      </c>
      <c r="AW919" t="s">
        <v>755</v>
      </c>
      <c r="AX919">
        <v>97.596999999999994</v>
      </c>
      <c r="AY919" t="s">
        <v>753</v>
      </c>
      <c r="AZ919" t="s">
        <v>764</v>
      </c>
      <c r="BA919" t="s">
        <v>753</v>
      </c>
      <c r="BB919" t="s">
        <v>753</v>
      </c>
      <c r="BC919" t="s">
        <v>753</v>
      </c>
      <c r="BD919" t="s">
        <v>753</v>
      </c>
    </row>
    <row r="920" spans="1:56" x14ac:dyDescent="0.25">
      <c r="A920" t="s">
        <v>350</v>
      </c>
      <c r="B920">
        <v>736</v>
      </c>
      <c r="C920">
        <v>2</v>
      </c>
      <c r="D920" t="s">
        <v>1495</v>
      </c>
      <c r="E920">
        <v>240</v>
      </c>
      <c r="F920">
        <v>5</v>
      </c>
      <c r="G920">
        <v>9</v>
      </c>
      <c r="H920">
        <v>0.53</v>
      </c>
      <c r="I920">
        <v>0.9</v>
      </c>
      <c r="J920" t="s">
        <v>753</v>
      </c>
      <c r="K920" t="s">
        <v>760</v>
      </c>
      <c r="L920" t="s">
        <v>760</v>
      </c>
      <c r="M920" t="s">
        <v>738</v>
      </c>
      <c r="N920" t="s">
        <v>753</v>
      </c>
      <c r="O920" t="s">
        <v>2352</v>
      </c>
      <c r="P920" t="s">
        <v>753</v>
      </c>
      <c r="Q920" t="s">
        <v>760</v>
      </c>
      <c r="R920" t="s">
        <v>753</v>
      </c>
      <c r="S920" t="s">
        <v>760</v>
      </c>
      <c r="T920" t="s">
        <v>753</v>
      </c>
      <c r="U920">
        <v>0</v>
      </c>
      <c r="V920" t="s">
        <v>753</v>
      </c>
      <c r="W920" t="s">
        <v>753</v>
      </c>
      <c r="X920">
        <v>0</v>
      </c>
      <c r="Y920" t="s">
        <v>753</v>
      </c>
      <c r="Z920">
        <v>0</v>
      </c>
      <c r="AA920" t="s">
        <v>753</v>
      </c>
      <c r="AB920">
        <v>0</v>
      </c>
      <c r="AC920">
        <v>2.0663999999999998</v>
      </c>
      <c r="AD920">
        <v>48.95</v>
      </c>
      <c r="AE920" t="s">
        <v>1477</v>
      </c>
      <c r="AF920">
        <v>3150</v>
      </c>
      <c r="AG920">
        <v>0</v>
      </c>
      <c r="AH920">
        <v>0</v>
      </c>
      <c r="AI920">
        <v>0</v>
      </c>
      <c r="AJ920" t="s">
        <v>1537</v>
      </c>
      <c r="AK920">
        <v>5200083</v>
      </c>
      <c r="AL920">
        <v>52000252</v>
      </c>
      <c r="AM920">
        <v>52000147</v>
      </c>
      <c r="AN920">
        <v>703492</v>
      </c>
      <c r="AO920">
        <v>6184262</v>
      </c>
      <c r="AP920">
        <v>703492</v>
      </c>
      <c r="AQ920">
        <v>6184262</v>
      </c>
      <c r="AR920" t="s">
        <v>758</v>
      </c>
      <c r="AS920" t="s">
        <v>762</v>
      </c>
      <c r="AT920">
        <v>1.8651</v>
      </c>
      <c r="AU920" t="s">
        <v>763</v>
      </c>
      <c r="AV920">
        <v>0.1129</v>
      </c>
      <c r="AW920" t="s">
        <v>763</v>
      </c>
      <c r="AX920">
        <v>130.88489999999999</v>
      </c>
      <c r="AY920" t="s">
        <v>753</v>
      </c>
      <c r="AZ920">
        <v>0</v>
      </c>
      <c r="BA920" t="s">
        <v>753</v>
      </c>
      <c r="BB920" t="s">
        <v>753</v>
      </c>
      <c r="BC920" t="s">
        <v>753</v>
      </c>
      <c r="BD920" t="s">
        <v>753</v>
      </c>
    </row>
    <row r="921" spans="1:56" x14ac:dyDescent="0.25">
      <c r="A921" t="s">
        <v>242</v>
      </c>
      <c r="B921">
        <v>542</v>
      </c>
      <c r="C921">
        <v>1</v>
      </c>
      <c r="D921" t="s">
        <v>975</v>
      </c>
      <c r="E921">
        <v>740</v>
      </c>
      <c r="F921">
        <v>7.5</v>
      </c>
      <c r="G921">
        <v>6</v>
      </c>
      <c r="H921">
        <v>6.96</v>
      </c>
      <c r="I921">
        <v>13.7</v>
      </c>
      <c r="J921" t="s">
        <v>753</v>
      </c>
      <c r="K921" t="s">
        <v>753</v>
      </c>
      <c r="L921" t="s">
        <v>762</v>
      </c>
      <c r="M921" t="s">
        <v>754</v>
      </c>
      <c r="N921" t="s">
        <v>753</v>
      </c>
      <c r="O921" t="s">
        <v>2352</v>
      </c>
      <c r="P921" t="s">
        <v>753</v>
      </c>
      <c r="Q921">
        <v>0</v>
      </c>
      <c r="R921" t="s">
        <v>753</v>
      </c>
      <c r="S921">
        <v>0</v>
      </c>
      <c r="T921" t="s">
        <v>753</v>
      </c>
      <c r="U921">
        <v>0</v>
      </c>
      <c r="V921" t="s">
        <v>753</v>
      </c>
      <c r="W921" t="s">
        <v>753</v>
      </c>
      <c r="X921">
        <v>0</v>
      </c>
      <c r="Y921" t="s">
        <v>753</v>
      </c>
      <c r="Z921">
        <v>0</v>
      </c>
      <c r="AA921" t="s">
        <v>753</v>
      </c>
      <c r="AB921" t="s">
        <v>764</v>
      </c>
      <c r="AC921">
        <v>0.18279999999999999</v>
      </c>
      <c r="AD921">
        <v>82.5197</v>
      </c>
      <c r="AE921">
        <v>0.1</v>
      </c>
      <c r="AF921">
        <v>3110</v>
      </c>
      <c r="AG921">
        <v>53</v>
      </c>
      <c r="AH921">
        <v>49</v>
      </c>
      <c r="AI921">
        <v>34</v>
      </c>
      <c r="AJ921" t="s">
        <v>1348</v>
      </c>
      <c r="AK921">
        <v>2100207</v>
      </c>
      <c r="AL921">
        <v>21001743</v>
      </c>
      <c r="AM921">
        <v>21000372</v>
      </c>
      <c r="AN921">
        <v>532507</v>
      </c>
      <c r="AO921">
        <v>6211090</v>
      </c>
      <c r="AP921">
        <v>532544</v>
      </c>
      <c r="AQ921">
        <v>6211043</v>
      </c>
      <c r="AR921" t="s">
        <v>758</v>
      </c>
      <c r="AS921" t="s">
        <v>755</v>
      </c>
      <c r="AT921">
        <v>0.61209999999999998</v>
      </c>
      <c r="AU921" t="s">
        <v>753</v>
      </c>
      <c r="AV921">
        <v>1.54E-2</v>
      </c>
      <c r="AW921" t="s">
        <v>755</v>
      </c>
      <c r="AX921">
        <v>102.4331</v>
      </c>
      <c r="AY921" t="s">
        <v>753</v>
      </c>
      <c r="AZ921" t="s">
        <v>764</v>
      </c>
      <c r="BA921" t="s">
        <v>753</v>
      </c>
      <c r="BB921" t="s">
        <v>753</v>
      </c>
      <c r="BC921" t="s">
        <v>753</v>
      </c>
      <c r="BD921" t="s">
        <v>753</v>
      </c>
    </row>
    <row r="922" spans="1:56" x14ac:dyDescent="0.25">
      <c r="A922" t="s">
        <v>243</v>
      </c>
      <c r="B922">
        <v>543</v>
      </c>
      <c r="C922">
        <v>1</v>
      </c>
      <c r="D922" t="s">
        <v>975</v>
      </c>
      <c r="E922">
        <v>746</v>
      </c>
      <c r="F922">
        <v>7.5</v>
      </c>
      <c r="G922">
        <v>9</v>
      </c>
      <c r="H922">
        <v>0.48</v>
      </c>
      <c r="I922">
        <v>0.75</v>
      </c>
      <c r="J922" t="s">
        <v>753</v>
      </c>
      <c r="K922" t="s">
        <v>753</v>
      </c>
      <c r="L922" t="s">
        <v>753</v>
      </c>
      <c r="M922" t="s">
        <v>754</v>
      </c>
      <c r="N922" t="s">
        <v>755</v>
      </c>
      <c r="O922" t="s">
        <v>2352</v>
      </c>
      <c r="P922" t="s">
        <v>753</v>
      </c>
      <c r="Q922" t="s">
        <v>753</v>
      </c>
      <c r="R922" t="s">
        <v>753</v>
      </c>
      <c r="S922" t="s">
        <v>753</v>
      </c>
      <c r="T922" t="s">
        <v>753</v>
      </c>
      <c r="U922">
        <v>0</v>
      </c>
      <c r="V922" t="s">
        <v>753</v>
      </c>
      <c r="W922" t="s">
        <v>755</v>
      </c>
      <c r="X922">
        <v>0</v>
      </c>
      <c r="Y922" t="s">
        <v>753</v>
      </c>
      <c r="Z922">
        <v>0</v>
      </c>
      <c r="AA922" t="s">
        <v>753</v>
      </c>
      <c r="AB922">
        <v>0</v>
      </c>
      <c r="AC922">
        <v>2.7898000000000001</v>
      </c>
      <c r="AD922">
        <v>32.825699999999998</v>
      </c>
      <c r="AE922" t="s">
        <v>1477</v>
      </c>
      <c r="AF922">
        <v>3150</v>
      </c>
      <c r="AG922">
        <v>0</v>
      </c>
      <c r="AH922">
        <v>0</v>
      </c>
      <c r="AI922">
        <v>0</v>
      </c>
      <c r="AJ922" t="s">
        <v>1349</v>
      </c>
      <c r="AK922">
        <v>2100971</v>
      </c>
      <c r="AL922">
        <v>21006200</v>
      </c>
      <c r="AM922">
        <v>21006199</v>
      </c>
      <c r="AN922">
        <v>554467</v>
      </c>
      <c r="AO922">
        <v>6218591</v>
      </c>
      <c r="AP922">
        <v>554467</v>
      </c>
      <c r="AQ922">
        <v>6218591</v>
      </c>
      <c r="AR922" t="s">
        <v>758</v>
      </c>
      <c r="AS922">
        <v>0</v>
      </c>
      <c r="AT922">
        <v>2.7079</v>
      </c>
      <c r="AU922" t="s">
        <v>763</v>
      </c>
      <c r="AV922">
        <v>6.2600000000000003E-2</v>
      </c>
      <c r="AW922" t="s">
        <v>753</v>
      </c>
      <c r="AX922">
        <v>118.1336</v>
      </c>
      <c r="AY922" t="s">
        <v>753</v>
      </c>
      <c r="AZ922">
        <v>0</v>
      </c>
      <c r="BA922" t="s">
        <v>753</v>
      </c>
      <c r="BB922" t="s">
        <v>753</v>
      </c>
      <c r="BC922" t="s">
        <v>753</v>
      </c>
      <c r="BD922" t="s">
        <v>753</v>
      </c>
    </row>
    <row r="923" spans="1:56" x14ac:dyDescent="0.25">
      <c r="A923" t="s">
        <v>244</v>
      </c>
      <c r="B923">
        <v>544</v>
      </c>
      <c r="C923">
        <v>1</v>
      </c>
      <c r="D923" t="s">
        <v>975</v>
      </c>
      <c r="E923">
        <v>746</v>
      </c>
      <c r="F923">
        <v>58</v>
      </c>
      <c r="G923">
        <v>10</v>
      </c>
      <c r="H923">
        <v>4.38</v>
      </c>
      <c r="I923">
        <v>8.6</v>
      </c>
      <c r="J923" t="s">
        <v>753</v>
      </c>
      <c r="K923" t="s">
        <v>760</v>
      </c>
      <c r="L923" t="s">
        <v>760</v>
      </c>
      <c r="M923" t="s">
        <v>738</v>
      </c>
      <c r="N923" t="s">
        <v>760</v>
      </c>
      <c r="O923" t="s">
        <v>762</v>
      </c>
      <c r="P923" t="s">
        <v>753</v>
      </c>
      <c r="Q923" t="s">
        <v>762</v>
      </c>
      <c r="R923" t="s">
        <v>753</v>
      </c>
      <c r="S923" t="s">
        <v>762</v>
      </c>
      <c r="T923" t="s">
        <v>753</v>
      </c>
      <c r="U923" t="s">
        <v>762</v>
      </c>
      <c r="V923" t="s">
        <v>753</v>
      </c>
      <c r="W923" t="s">
        <v>762</v>
      </c>
      <c r="X923">
        <v>0</v>
      </c>
      <c r="Y923" t="s">
        <v>753</v>
      </c>
      <c r="Z923" t="s">
        <v>760</v>
      </c>
      <c r="AA923" t="s">
        <v>753</v>
      </c>
      <c r="AB923" t="s">
        <v>764</v>
      </c>
      <c r="AC923">
        <v>2.6547999999999998</v>
      </c>
      <c r="AD923">
        <v>21.612500000000001</v>
      </c>
      <c r="AE923">
        <v>0.1</v>
      </c>
      <c r="AF923">
        <v>3150</v>
      </c>
      <c r="AG923">
        <v>52</v>
      </c>
      <c r="AH923">
        <v>0</v>
      </c>
      <c r="AI923">
        <v>0</v>
      </c>
      <c r="AJ923" t="s">
        <v>1461</v>
      </c>
      <c r="AK923">
        <v>2100342</v>
      </c>
      <c r="AL923">
        <v>21001747</v>
      </c>
      <c r="AM923">
        <v>21000393</v>
      </c>
      <c r="AN923">
        <v>548964</v>
      </c>
      <c r="AO923">
        <v>6214249</v>
      </c>
      <c r="AP923">
        <v>549159</v>
      </c>
      <c r="AQ923">
        <v>6214093</v>
      </c>
      <c r="AR923" t="s">
        <v>758</v>
      </c>
      <c r="AS923" t="s">
        <v>753</v>
      </c>
      <c r="AT923">
        <v>0.92466666666666664</v>
      </c>
      <c r="AU923" t="s">
        <v>763</v>
      </c>
      <c r="AV923">
        <v>7.0533333333333337E-2</v>
      </c>
      <c r="AW923" t="s">
        <v>763</v>
      </c>
      <c r="AX923">
        <v>106.81009999999999</v>
      </c>
      <c r="AY923" t="s">
        <v>753</v>
      </c>
      <c r="AZ923" t="s">
        <v>764</v>
      </c>
      <c r="BA923" t="s">
        <v>753</v>
      </c>
      <c r="BB923" t="s">
        <v>753</v>
      </c>
      <c r="BC923" t="s">
        <v>753</v>
      </c>
      <c r="BD923" t="s">
        <v>753</v>
      </c>
    </row>
    <row r="924" spans="1:56" x14ac:dyDescent="0.25">
      <c r="A924" t="s">
        <v>245</v>
      </c>
      <c r="B924">
        <v>545</v>
      </c>
      <c r="C924">
        <v>1</v>
      </c>
      <c r="D924" t="s">
        <v>975</v>
      </c>
      <c r="E924">
        <v>615</v>
      </c>
      <c r="F924">
        <v>11.1</v>
      </c>
      <c r="G924">
        <v>10</v>
      </c>
      <c r="H924">
        <v>3.18</v>
      </c>
      <c r="I924">
        <v>5.21</v>
      </c>
      <c r="J924" t="s">
        <v>753</v>
      </c>
      <c r="K924" t="s">
        <v>760</v>
      </c>
      <c r="L924" t="s">
        <v>760</v>
      </c>
      <c r="M924" t="s">
        <v>738</v>
      </c>
      <c r="N924" t="s">
        <v>760</v>
      </c>
      <c r="O924" t="s">
        <v>753</v>
      </c>
      <c r="P924" t="s">
        <v>753</v>
      </c>
      <c r="Q924" t="s">
        <v>760</v>
      </c>
      <c r="R924" t="s">
        <v>753</v>
      </c>
      <c r="S924" t="s">
        <v>762</v>
      </c>
      <c r="T924" t="s">
        <v>753</v>
      </c>
      <c r="U924" t="s">
        <v>762</v>
      </c>
      <c r="V924" t="s">
        <v>753</v>
      </c>
      <c r="W924" t="s">
        <v>762</v>
      </c>
      <c r="X924">
        <v>0</v>
      </c>
      <c r="Y924" t="s">
        <v>753</v>
      </c>
      <c r="Z924" t="s">
        <v>760</v>
      </c>
      <c r="AA924" t="s">
        <v>753</v>
      </c>
      <c r="AB924">
        <v>0</v>
      </c>
      <c r="AC924">
        <v>2.3565999999999998</v>
      </c>
      <c r="AD924">
        <v>23.012</v>
      </c>
      <c r="AE924">
        <v>0.1</v>
      </c>
      <c r="AF924">
        <v>3100</v>
      </c>
      <c r="AG924">
        <v>0</v>
      </c>
      <c r="AH924">
        <v>0</v>
      </c>
      <c r="AI924">
        <v>0</v>
      </c>
      <c r="AJ924" t="s">
        <v>1351</v>
      </c>
      <c r="AK924">
        <v>2100277</v>
      </c>
      <c r="AL924">
        <v>21001764</v>
      </c>
      <c r="AM924">
        <v>21000303</v>
      </c>
      <c r="AN924">
        <v>544046</v>
      </c>
      <c r="AO924">
        <v>6202980</v>
      </c>
      <c r="AP924">
        <v>544046</v>
      </c>
      <c r="AQ924">
        <v>6202980</v>
      </c>
      <c r="AR924" t="s">
        <v>758</v>
      </c>
      <c r="AS924" t="s">
        <v>762</v>
      </c>
      <c r="AT924">
        <v>2.3962500000000002</v>
      </c>
      <c r="AU924" t="s">
        <v>763</v>
      </c>
      <c r="AV924">
        <v>5.7533333333333332E-2</v>
      </c>
      <c r="AW924" t="s">
        <v>763</v>
      </c>
      <c r="AX924">
        <v>130.0762</v>
      </c>
      <c r="AY924" t="s">
        <v>753</v>
      </c>
      <c r="AZ924">
        <v>0</v>
      </c>
      <c r="BA924" t="s">
        <v>753</v>
      </c>
      <c r="BB924" t="s">
        <v>753</v>
      </c>
      <c r="BC924" t="s">
        <v>753</v>
      </c>
      <c r="BD924" t="s">
        <v>753</v>
      </c>
    </row>
    <row r="925" spans="1:56" x14ac:dyDescent="0.25">
      <c r="A925" t="s">
        <v>1454</v>
      </c>
      <c r="B925">
        <v>644</v>
      </c>
      <c r="C925">
        <v>1</v>
      </c>
      <c r="D925" t="s">
        <v>941</v>
      </c>
      <c r="E925">
        <v>760</v>
      </c>
      <c r="F925">
        <v>5</v>
      </c>
      <c r="G925">
        <v>13</v>
      </c>
      <c r="H925">
        <v>0.38</v>
      </c>
      <c r="I925">
        <v>0.75</v>
      </c>
      <c r="J925" t="s">
        <v>753</v>
      </c>
      <c r="K925" t="s">
        <v>753</v>
      </c>
      <c r="L925" t="s">
        <v>753</v>
      </c>
      <c r="M925" t="s">
        <v>754</v>
      </c>
      <c r="N925" t="s">
        <v>755</v>
      </c>
      <c r="O925" t="s">
        <v>2352</v>
      </c>
      <c r="P925" t="s">
        <v>753</v>
      </c>
      <c r="Q925" t="s">
        <v>753</v>
      </c>
      <c r="R925" t="s">
        <v>753</v>
      </c>
      <c r="S925" t="s">
        <v>753</v>
      </c>
      <c r="T925" t="s">
        <v>753</v>
      </c>
      <c r="U925">
        <v>0</v>
      </c>
      <c r="V925" t="s">
        <v>753</v>
      </c>
      <c r="W925" t="s">
        <v>755</v>
      </c>
      <c r="X925">
        <v>0</v>
      </c>
      <c r="Y925" t="s">
        <v>753</v>
      </c>
      <c r="Z925">
        <v>0</v>
      </c>
      <c r="AA925" t="s">
        <v>753</v>
      </c>
      <c r="AB925">
        <v>0</v>
      </c>
      <c r="AC925">
        <v>0.98799999999999999</v>
      </c>
      <c r="AD925">
        <v>72.065799999999996</v>
      </c>
      <c r="AE925">
        <v>0.1</v>
      </c>
      <c r="AF925">
        <v>0</v>
      </c>
      <c r="AG925">
        <v>68</v>
      </c>
      <c r="AH925">
        <v>61</v>
      </c>
      <c r="AI925">
        <v>118</v>
      </c>
      <c r="AJ925" t="s">
        <v>1455</v>
      </c>
      <c r="AK925">
        <v>2500639</v>
      </c>
      <c r="AL925">
        <v>25003567</v>
      </c>
      <c r="AM925">
        <v>25003566</v>
      </c>
      <c r="AN925">
        <v>467541</v>
      </c>
      <c r="AO925">
        <v>6197224</v>
      </c>
      <c r="AP925">
        <v>467541</v>
      </c>
      <c r="AQ925">
        <v>6197224</v>
      </c>
      <c r="AR925" t="s">
        <v>758</v>
      </c>
      <c r="AS925">
        <v>0</v>
      </c>
      <c r="AT925" t="s">
        <v>1477</v>
      </c>
      <c r="AU925">
        <v>0</v>
      </c>
      <c r="AV925" t="s">
        <v>1477</v>
      </c>
      <c r="AW925">
        <v>0</v>
      </c>
      <c r="AX925">
        <v>89.421700000000001</v>
      </c>
      <c r="AY925" t="s">
        <v>753</v>
      </c>
      <c r="AZ925">
        <v>0</v>
      </c>
      <c r="BA925" t="s">
        <v>753</v>
      </c>
      <c r="BB925" t="s">
        <v>753</v>
      </c>
      <c r="BC925" t="s">
        <v>753</v>
      </c>
      <c r="BD925" t="s">
        <v>753</v>
      </c>
    </row>
    <row r="926" spans="1:56" x14ac:dyDescent="0.25">
      <c r="A926" t="s">
        <v>446</v>
      </c>
      <c r="B926">
        <v>913</v>
      </c>
      <c r="C926">
        <v>2</v>
      </c>
      <c r="D926" t="s">
        <v>1541</v>
      </c>
      <c r="E926">
        <v>360</v>
      </c>
      <c r="F926">
        <v>18.2</v>
      </c>
      <c r="G926">
        <v>9</v>
      </c>
      <c r="H926">
        <v>1.41</v>
      </c>
      <c r="I926">
        <v>2.9</v>
      </c>
      <c r="J926" t="s">
        <v>753</v>
      </c>
      <c r="K926" t="s">
        <v>787</v>
      </c>
      <c r="L926" t="s">
        <v>787</v>
      </c>
      <c r="M926" t="s">
        <v>738</v>
      </c>
      <c r="N926" t="s">
        <v>762</v>
      </c>
      <c r="O926" t="s">
        <v>753</v>
      </c>
      <c r="P926" t="s">
        <v>753</v>
      </c>
      <c r="Q926" t="s">
        <v>760</v>
      </c>
      <c r="R926" t="s">
        <v>753</v>
      </c>
      <c r="S926" t="s">
        <v>762</v>
      </c>
      <c r="T926" t="s">
        <v>753</v>
      </c>
      <c r="U926" t="s">
        <v>762</v>
      </c>
      <c r="V926" t="s">
        <v>753</v>
      </c>
      <c r="W926" t="s">
        <v>762</v>
      </c>
      <c r="X926">
        <v>0</v>
      </c>
      <c r="Y926" t="s">
        <v>753</v>
      </c>
      <c r="Z926" t="s">
        <v>787</v>
      </c>
      <c r="AA926" t="s">
        <v>753</v>
      </c>
      <c r="AB926" t="s">
        <v>764</v>
      </c>
      <c r="AC926">
        <v>4.9027249999999993</v>
      </c>
      <c r="AD926">
        <v>41.700500000000005</v>
      </c>
      <c r="AE926">
        <v>0.41810000000000003</v>
      </c>
      <c r="AF926">
        <v>3100</v>
      </c>
      <c r="AG926">
        <v>0</v>
      </c>
      <c r="AH926">
        <v>0</v>
      </c>
      <c r="AI926">
        <v>0</v>
      </c>
      <c r="AJ926" t="s">
        <v>1666</v>
      </c>
      <c r="AK926">
        <v>6200003</v>
      </c>
      <c r="AL926">
        <v>62000024</v>
      </c>
      <c r="AM926">
        <v>62000009</v>
      </c>
      <c r="AN926">
        <v>645924</v>
      </c>
      <c r="AO926">
        <v>6082133</v>
      </c>
      <c r="AP926">
        <v>645924</v>
      </c>
      <c r="AQ926">
        <v>6082133</v>
      </c>
      <c r="AR926" t="s">
        <v>758</v>
      </c>
      <c r="AS926" t="s">
        <v>762</v>
      </c>
      <c r="AT926">
        <v>1.9707249999999998</v>
      </c>
      <c r="AU926" t="s">
        <v>763</v>
      </c>
      <c r="AV926">
        <v>0.14347499999999999</v>
      </c>
      <c r="AW926" t="s">
        <v>763</v>
      </c>
      <c r="AX926">
        <v>107.72914999999999</v>
      </c>
      <c r="AY926" t="s">
        <v>753</v>
      </c>
      <c r="AZ926" t="s">
        <v>764</v>
      </c>
      <c r="BA926" t="s">
        <v>753</v>
      </c>
      <c r="BB926" t="s">
        <v>753</v>
      </c>
      <c r="BC926" t="s">
        <v>753</v>
      </c>
      <c r="BD926" t="s">
        <v>753</v>
      </c>
    </row>
    <row r="927" spans="1:56" x14ac:dyDescent="0.25">
      <c r="A927" t="s">
        <v>1456</v>
      </c>
      <c r="B927">
        <v>645</v>
      </c>
      <c r="C927">
        <v>1</v>
      </c>
      <c r="D927" t="s">
        <v>941</v>
      </c>
      <c r="E927">
        <v>760</v>
      </c>
      <c r="F927">
        <v>63.6</v>
      </c>
      <c r="G927">
        <v>13</v>
      </c>
      <c r="H927">
        <v>0.25</v>
      </c>
      <c r="I927">
        <v>0.5</v>
      </c>
      <c r="J927" t="s">
        <v>753</v>
      </c>
      <c r="K927" t="s">
        <v>753</v>
      </c>
      <c r="L927" t="s">
        <v>753</v>
      </c>
      <c r="M927" t="s">
        <v>754</v>
      </c>
      <c r="N927" t="s">
        <v>753</v>
      </c>
      <c r="O927" t="s">
        <v>2352</v>
      </c>
      <c r="P927" t="s">
        <v>753</v>
      </c>
      <c r="Q927" t="s">
        <v>753</v>
      </c>
      <c r="R927" t="s">
        <v>753</v>
      </c>
      <c r="S927" t="s">
        <v>753</v>
      </c>
      <c r="T927" t="s">
        <v>753</v>
      </c>
      <c r="U927">
        <v>0</v>
      </c>
      <c r="V927" t="s">
        <v>753</v>
      </c>
      <c r="W927" t="s">
        <v>753</v>
      </c>
      <c r="X927">
        <v>0</v>
      </c>
      <c r="Y927" t="s">
        <v>753</v>
      </c>
      <c r="Z927">
        <v>0</v>
      </c>
      <c r="AA927" t="s">
        <v>753</v>
      </c>
      <c r="AB927">
        <v>0</v>
      </c>
      <c r="AC927">
        <v>1.2493000000000001</v>
      </c>
      <c r="AD927">
        <v>82.412800000000004</v>
      </c>
      <c r="AE927">
        <v>0.1197</v>
      </c>
      <c r="AF927">
        <v>0</v>
      </c>
      <c r="AG927">
        <v>68</v>
      </c>
      <c r="AH927">
        <v>61</v>
      </c>
      <c r="AI927">
        <v>118</v>
      </c>
      <c r="AJ927" t="s">
        <v>1457</v>
      </c>
      <c r="AK927">
        <v>2500490</v>
      </c>
      <c r="AL927">
        <v>25001322</v>
      </c>
      <c r="AM927">
        <v>25001321</v>
      </c>
      <c r="AN927">
        <v>464806</v>
      </c>
      <c r="AO927">
        <v>6197691</v>
      </c>
      <c r="AP927">
        <v>464806</v>
      </c>
      <c r="AQ927">
        <v>6197691</v>
      </c>
      <c r="AR927" t="s">
        <v>758</v>
      </c>
      <c r="AS927">
        <v>0</v>
      </c>
      <c r="AT927">
        <v>1.2309000000000001</v>
      </c>
      <c r="AU927" t="s">
        <v>755</v>
      </c>
      <c r="AV927">
        <v>5.2699999999999997E-2</v>
      </c>
      <c r="AW927" t="s">
        <v>755</v>
      </c>
      <c r="AX927">
        <v>103.5526</v>
      </c>
      <c r="AY927" t="s">
        <v>753</v>
      </c>
      <c r="AZ927">
        <v>0</v>
      </c>
      <c r="BA927" t="s">
        <v>753</v>
      </c>
      <c r="BB927" t="s">
        <v>753</v>
      </c>
      <c r="BC927" t="s">
        <v>753</v>
      </c>
      <c r="BD927" t="s">
        <v>753</v>
      </c>
    </row>
    <row r="928" spans="1:56" x14ac:dyDescent="0.25">
      <c r="A928" t="s">
        <v>2160</v>
      </c>
      <c r="B928">
        <v>1232</v>
      </c>
      <c r="C928">
        <v>1</v>
      </c>
      <c r="D928" t="s">
        <v>998</v>
      </c>
      <c r="E928">
        <v>773</v>
      </c>
      <c r="F928">
        <v>12</v>
      </c>
      <c r="G928">
        <v>17</v>
      </c>
      <c r="H928">
        <v>0.5</v>
      </c>
      <c r="J928" t="s">
        <v>860</v>
      </c>
      <c r="K928" t="s">
        <v>1477</v>
      </c>
      <c r="L928" t="s">
        <v>1477</v>
      </c>
      <c r="M928">
        <v>0</v>
      </c>
      <c r="O928" t="s">
        <v>2352</v>
      </c>
      <c r="P928" t="s">
        <v>860</v>
      </c>
      <c r="Q928">
        <v>0</v>
      </c>
      <c r="R928" t="s">
        <v>860</v>
      </c>
      <c r="S928">
        <v>0</v>
      </c>
      <c r="T928" t="s">
        <v>860</v>
      </c>
      <c r="U928">
        <v>0</v>
      </c>
      <c r="V928" t="s">
        <v>860</v>
      </c>
      <c r="W928">
        <v>0</v>
      </c>
      <c r="X928">
        <v>0</v>
      </c>
      <c r="Y928" t="s">
        <v>860</v>
      </c>
      <c r="Z928">
        <v>0</v>
      </c>
      <c r="AA928" t="s">
        <v>860</v>
      </c>
      <c r="AR928" t="s">
        <v>1744</v>
      </c>
      <c r="AU928">
        <v>0</v>
      </c>
      <c r="AW928">
        <v>0</v>
      </c>
      <c r="AY928">
        <v>0</v>
      </c>
      <c r="BA928" t="s">
        <v>860</v>
      </c>
      <c r="BB928" t="s">
        <v>860</v>
      </c>
      <c r="BC928" t="s">
        <v>860</v>
      </c>
      <c r="BD928" t="s">
        <v>860</v>
      </c>
    </row>
    <row r="929" spans="1:56" x14ac:dyDescent="0.25">
      <c r="A929" t="s">
        <v>936</v>
      </c>
      <c r="B929">
        <v>182</v>
      </c>
      <c r="C929">
        <v>1</v>
      </c>
      <c r="D929" t="s">
        <v>917</v>
      </c>
      <c r="E929">
        <v>420</v>
      </c>
      <c r="F929">
        <v>3.3</v>
      </c>
      <c r="G929">
        <v>15</v>
      </c>
      <c r="H929">
        <v>0.39</v>
      </c>
      <c r="I929">
        <v>0.71</v>
      </c>
      <c r="J929" t="s">
        <v>753</v>
      </c>
      <c r="K929" t="s">
        <v>753</v>
      </c>
      <c r="L929" t="s">
        <v>753</v>
      </c>
      <c r="M929" t="s">
        <v>754</v>
      </c>
      <c r="N929" t="s">
        <v>755</v>
      </c>
      <c r="O929" t="s">
        <v>2352</v>
      </c>
      <c r="P929" t="s">
        <v>753</v>
      </c>
      <c r="Q929">
        <v>0</v>
      </c>
      <c r="R929" t="s">
        <v>753</v>
      </c>
      <c r="S929">
        <v>0</v>
      </c>
      <c r="T929" t="s">
        <v>753</v>
      </c>
      <c r="U929">
        <v>0</v>
      </c>
      <c r="V929" t="s">
        <v>753</v>
      </c>
      <c r="W929" t="s">
        <v>755</v>
      </c>
      <c r="X929">
        <v>0</v>
      </c>
      <c r="Y929" t="s">
        <v>753</v>
      </c>
      <c r="Z929">
        <v>0</v>
      </c>
      <c r="AA929" t="s">
        <v>753</v>
      </c>
      <c r="AB929">
        <v>0</v>
      </c>
      <c r="AC929">
        <v>2.3290000000000002</v>
      </c>
      <c r="AD929">
        <v>61.1053</v>
      </c>
      <c r="AE929">
        <v>19.870999999999999</v>
      </c>
      <c r="AF929">
        <v>1150</v>
      </c>
      <c r="AG929">
        <v>112</v>
      </c>
      <c r="AH929">
        <v>96</v>
      </c>
      <c r="AI929">
        <v>47</v>
      </c>
      <c r="AJ929" t="s">
        <v>937</v>
      </c>
      <c r="AK929">
        <v>4600125</v>
      </c>
      <c r="AL929">
        <v>46000673</v>
      </c>
      <c r="AM929">
        <v>46000672</v>
      </c>
      <c r="AN929">
        <v>550855</v>
      </c>
      <c r="AO929">
        <v>6129610</v>
      </c>
      <c r="AP929">
        <v>99</v>
      </c>
      <c r="AQ929">
        <v>99</v>
      </c>
      <c r="AR929" t="s">
        <v>758</v>
      </c>
      <c r="AS929">
        <v>0</v>
      </c>
      <c r="AT929">
        <v>1.4658</v>
      </c>
      <c r="AU929" t="s">
        <v>753</v>
      </c>
      <c r="AV929">
        <v>0.31719999999999998</v>
      </c>
      <c r="AW929" t="s">
        <v>763</v>
      </c>
      <c r="AX929">
        <v>87.976299999999995</v>
      </c>
      <c r="AY929" t="s">
        <v>753</v>
      </c>
      <c r="AZ929">
        <v>0</v>
      </c>
      <c r="BA929" t="s">
        <v>753</v>
      </c>
      <c r="BB929" t="s">
        <v>753</v>
      </c>
      <c r="BC929" t="s">
        <v>753</v>
      </c>
      <c r="BD929" t="s">
        <v>753</v>
      </c>
    </row>
    <row r="930" spans="1:56" x14ac:dyDescent="0.25">
      <c r="A930" t="s">
        <v>934</v>
      </c>
      <c r="B930">
        <v>181</v>
      </c>
      <c r="C930">
        <v>1</v>
      </c>
      <c r="D930" t="s">
        <v>917</v>
      </c>
      <c r="E930">
        <v>420</v>
      </c>
      <c r="F930">
        <v>6.9</v>
      </c>
      <c r="G930">
        <v>11</v>
      </c>
      <c r="H930">
        <v>0.4</v>
      </c>
      <c r="I930">
        <v>0.8</v>
      </c>
      <c r="J930" t="s">
        <v>753</v>
      </c>
      <c r="K930" t="s">
        <v>753</v>
      </c>
      <c r="L930" t="s">
        <v>753</v>
      </c>
      <c r="M930" t="s">
        <v>754</v>
      </c>
      <c r="N930" t="s">
        <v>755</v>
      </c>
      <c r="O930" t="s">
        <v>2352</v>
      </c>
      <c r="P930" t="s">
        <v>753</v>
      </c>
      <c r="Q930">
        <v>0</v>
      </c>
      <c r="R930" t="s">
        <v>753</v>
      </c>
      <c r="S930">
        <v>0</v>
      </c>
      <c r="T930" t="s">
        <v>753</v>
      </c>
      <c r="U930">
        <v>0</v>
      </c>
      <c r="V930" t="s">
        <v>753</v>
      </c>
      <c r="W930" t="s">
        <v>755</v>
      </c>
      <c r="X930">
        <v>0</v>
      </c>
      <c r="Y930" t="s">
        <v>753</v>
      </c>
      <c r="Z930">
        <v>0</v>
      </c>
      <c r="AA930" t="s">
        <v>753</v>
      </c>
      <c r="AB930">
        <v>0</v>
      </c>
      <c r="AC930">
        <v>2.2589000000000001</v>
      </c>
      <c r="AD930">
        <v>43.635449999999999</v>
      </c>
      <c r="AE930">
        <v>19.0822</v>
      </c>
      <c r="AF930">
        <v>1150</v>
      </c>
      <c r="AG930">
        <v>112</v>
      </c>
      <c r="AH930">
        <v>96</v>
      </c>
      <c r="AI930">
        <v>47</v>
      </c>
      <c r="AJ930" t="s">
        <v>935</v>
      </c>
      <c r="AK930">
        <v>4600065</v>
      </c>
      <c r="AL930">
        <v>46000128</v>
      </c>
      <c r="AM930">
        <v>46000127</v>
      </c>
      <c r="AN930">
        <v>550783</v>
      </c>
      <c r="AO930">
        <v>6129175</v>
      </c>
      <c r="AP930">
        <v>550783</v>
      </c>
      <c r="AQ930">
        <v>6129175</v>
      </c>
      <c r="AR930" t="s">
        <v>758</v>
      </c>
      <c r="AS930" t="s">
        <v>753</v>
      </c>
      <c r="AT930">
        <v>0.92659999999999998</v>
      </c>
      <c r="AU930" t="s">
        <v>755</v>
      </c>
      <c r="AV930">
        <v>0.1774</v>
      </c>
      <c r="AW930" t="s">
        <v>763</v>
      </c>
      <c r="AX930">
        <v>80.125950000000003</v>
      </c>
      <c r="AY930" t="s">
        <v>753</v>
      </c>
      <c r="AZ930">
        <v>0</v>
      </c>
      <c r="BA930" t="s">
        <v>753</v>
      </c>
      <c r="BB930" t="s">
        <v>753</v>
      </c>
      <c r="BC930" t="s">
        <v>753</v>
      </c>
      <c r="BD930" t="s">
        <v>753</v>
      </c>
    </row>
    <row r="931" spans="1:56" x14ac:dyDescent="0.25">
      <c r="A931" t="s">
        <v>65</v>
      </c>
      <c r="B931">
        <v>183</v>
      </c>
      <c r="C931">
        <v>1</v>
      </c>
      <c r="D931" t="s">
        <v>917</v>
      </c>
      <c r="E931">
        <v>430</v>
      </c>
      <c r="F931">
        <v>21.8</v>
      </c>
      <c r="G931">
        <v>11</v>
      </c>
      <c r="H931">
        <v>0.35</v>
      </c>
      <c r="I931">
        <v>0.7</v>
      </c>
      <c r="J931" t="s">
        <v>753</v>
      </c>
      <c r="K931" t="s">
        <v>760</v>
      </c>
      <c r="L931" t="s">
        <v>760</v>
      </c>
      <c r="M931" t="s">
        <v>738</v>
      </c>
      <c r="N931" t="s">
        <v>760</v>
      </c>
      <c r="O931" t="s">
        <v>2352</v>
      </c>
      <c r="P931" t="s">
        <v>753</v>
      </c>
      <c r="Q931">
        <v>0</v>
      </c>
      <c r="R931" t="s">
        <v>753</v>
      </c>
      <c r="S931">
        <v>0</v>
      </c>
      <c r="T931" t="s">
        <v>753</v>
      </c>
      <c r="U931">
        <v>0</v>
      </c>
      <c r="V931" t="s">
        <v>753</v>
      </c>
      <c r="W931" t="s">
        <v>760</v>
      </c>
      <c r="X931">
        <v>0</v>
      </c>
      <c r="Y931" t="s">
        <v>753</v>
      </c>
      <c r="Z931">
        <v>0</v>
      </c>
      <c r="AA931" t="s">
        <v>753</v>
      </c>
      <c r="AB931">
        <v>0</v>
      </c>
      <c r="AC931">
        <v>4.3381999999999996</v>
      </c>
      <c r="AD931">
        <v>48.396000000000001</v>
      </c>
      <c r="AE931">
        <v>13.9474</v>
      </c>
      <c r="AF931">
        <v>1150</v>
      </c>
      <c r="AG931">
        <v>0</v>
      </c>
      <c r="AH931">
        <v>0</v>
      </c>
      <c r="AI931">
        <v>0</v>
      </c>
      <c r="AJ931" t="s">
        <v>938</v>
      </c>
      <c r="AK931">
        <v>4700044</v>
      </c>
      <c r="AL931">
        <v>47000316</v>
      </c>
      <c r="AM931">
        <v>47000315</v>
      </c>
      <c r="AN931">
        <v>572190</v>
      </c>
      <c r="AO931">
        <v>6101500</v>
      </c>
      <c r="AP931">
        <v>572223</v>
      </c>
      <c r="AQ931">
        <v>6101671</v>
      </c>
      <c r="AR931" t="s">
        <v>758</v>
      </c>
      <c r="AS931" t="s">
        <v>762</v>
      </c>
      <c r="AT931">
        <v>3.5550000000000002</v>
      </c>
      <c r="AU931" t="s">
        <v>763</v>
      </c>
      <c r="AV931">
        <v>1.4025000000000001</v>
      </c>
      <c r="AW931" t="s">
        <v>763</v>
      </c>
      <c r="AX931">
        <v>85.588200000000001</v>
      </c>
      <c r="AY931" t="s">
        <v>753</v>
      </c>
      <c r="AZ931">
        <v>0</v>
      </c>
      <c r="BA931" t="s">
        <v>753</v>
      </c>
      <c r="BB931" t="s">
        <v>753</v>
      </c>
      <c r="BC931" t="s">
        <v>753</v>
      </c>
      <c r="BD931" t="s">
        <v>753</v>
      </c>
    </row>
    <row r="932" spans="1:56" x14ac:dyDescent="0.25">
      <c r="A932" t="s">
        <v>912</v>
      </c>
      <c r="B932">
        <v>158</v>
      </c>
      <c r="C932">
        <v>1</v>
      </c>
      <c r="D932" t="s">
        <v>863</v>
      </c>
      <c r="E932">
        <v>580</v>
      </c>
      <c r="F932">
        <v>1.2</v>
      </c>
      <c r="G932">
        <v>9</v>
      </c>
      <c r="H932">
        <v>0.5</v>
      </c>
      <c r="I932">
        <v>0.8</v>
      </c>
      <c r="J932" t="s">
        <v>753</v>
      </c>
      <c r="K932" t="s">
        <v>1477</v>
      </c>
      <c r="L932" t="s">
        <v>1477</v>
      </c>
      <c r="M932">
        <v>0</v>
      </c>
      <c r="N932">
        <v>0</v>
      </c>
      <c r="O932" t="s">
        <v>2352</v>
      </c>
      <c r="P932" t="s">
        <v>753</v>
      </c>
      <c r="Q932">
        <v>0</v>
      </c>
      <c r="R932" t="s">
        <v>753</v>
      </c>
      <c r="S932">
        <v>0</v>
      </c>
      <c r="T932" t="s">
        <v>753</v>
      </c>
      <c r="U932">
        <v>0</v>
      </c>
      <c r="V932" t="s">
        <v>753</v>
      </c>
      <c r="W932">
        <v>0</v>
      </c>
      <c r="X932">
        <v>0</v>
      </c>
      <c r="Y932" t="s">
        <v>753</v>
      </c>
      <c r="Z932">
        <v>0</v>
      </c>
      <c r="AA932" t="s">
        <v>753</v>
      </c>
      <c r="AB932">
        <v>0</v>
      </c>
      <c r="AC932">
        <v>0.4</v>
      </c>
      <c r="AD932">
        <v>14</v>
      </c>
      <c r="AE932" t="s">
        <v>1477</v>
      </c>
      <c r="AF932">
        <v>3140</v>
      </c>
      <c r="AG932">
        <v>96</v>
      </c>
      <c r="AH932">
        <v>85</v>
      </c>
      <c r="AI932">
        <v>0</v>
      </c>
      <c r="AJ932" t="s">
        <v>913</v>
      </c>
      <c r="AK932">
        <v>4100123</v>
      </c>
      <c r="AL932">
        <v>41000713</v>
      </c>
      <c r="AM932">
        <v>41000712</v>
      </c>
      <c r="AN932">
        <v>523318</v>
      </c>
      <c r="AO932">
        <v>6101074</v>
      </c>
      <c r="AP932">
        <v>523318</v>
      </c>
      <c r="AQ932">
        <v>6101074</v>
      </c>
      <c r="AR932" t="s">
        <v>758</v>
      </c>
      <c r="AS932">
        <v>0</v>
      </c>
      <c r="AT932" t="s">
        <v>1477</v>
      </c>
      <c r="AU932">
        <v>0</v>
      </c>
      <c r="AV932" t="s">
        <v>1477</v>
      </c>
      <c r="AW932">
        <v>0</v>
      </c>
      <c r="AX932" t="s">
        <v>1477</v>
      </c>
      <c r="AY932">
        <v>0</v>
      </c>
      <c r="AZ932">
        <v>0</v>
      </c>
      <c r="BA932" t="s">
        <v>753</v>
      </c>
      <c r="BB932" t="s">
        <v>753</v>
      </c>
      <c r="BC932" t="s">
        <v>753</v>
      </c>
      <c r="BD932" t="s">
        <v>753</v>
      </c>
    </row>
    <row r="933" spans="1:56" x14ac:dyDescent="0.25">
      <c r="A933" t="s">
        <v>246</v>
      </c>
      <c r="B933">
        <v>546</v>
      </c>
      <c r="C933">
        <v>1</v>
      </c>
      <c r="D933" t="s">
        <v>975</v>
      </c>
      <c r="E933">
        <v>791</v>
      </c>
      <c r="F933">
        <v>122.6</v>
      </c>
      <c r="G933">
        <v>10</v>
      </c>
      <c r="H933">
        <v>6.94</v>
      </c>
      <c r="I933">
        <v>12.5</v>
      </c>
      <c r="J933" t="s">
        <v>753</v>
      </c>
      <c r="K933" t="s">
        <v>762</v>
      </c>
      <c r="L933" t="s">
        <v>762</v>
      </c>
      <c r="M933" t="s">
        <v>738</v>
      </c>
      <c r="N933" t="s">
        <v>762</v>
      </c>
      <c r="O933" t="s">
        <v>2352</v>
      </c>
      <c r="P933" t="s">
        <v>753</v>
      </c>
      <c r="Q933" t="s">
        <v>762</v>
      </c>
      <c r="R933" t="s">
        <v>753</v>
      </c>
      <c r="S933" t="s">
        <v>762</v>
      </c>
      <c r="T933" t="s">
        <v>753</v>
      </c>
      <c r="U933">
        <v>0</v>
      </c>
      <c r="V933" t="s">
        <v>753</v>
      </c>
      <c r="W933" t="s">
        <v>762</v>
      </c>
      <c r="X933">
        <v>0</v>
      </c>
      <c r="Y933" t="s">
        <v>753</v>
      </c>
      <c r="Z933">
        <v>0</v>
      </c>
      <c r="AA933" t="s">
        <v>753</v>
      </c>
      <c r="AB933" t="s">
        <v>764</v>
      </c>
      <c r="AC933">
        <v>1.9427500000000002</v>
      </c>
      <c r="AD933">
        <v>14.690300000000001</v>
      </c>
      <c r="AE933">
        <v>0.1</v>
      </c>
      <c r="AF933">
        <v>3150</v>
      </c>
      <c r="AG933">
        <v>0</v>
      </c>
      <c r="AH933">
        <v>0</v>
      </c>
      <c r="AI933">
        <v>0</v>
      </c>
      <c r="AJ933" t="s">
        <v>1352</v>
      </c>
      <c r="AK933">
        <v>2100284</v>
      </c>
      <c r="AL933">
        <v>21001807</v>
      </c>
      <c r="AM933">
        <v>21000272</v>
      </c>
      <c r="AN933">
        <v>526649</v>
      </c>
      <c r="AO933">
        <v>6257983</v>
      </c>
      <c r="AP933">
        <v>526649</v>
      </c>
      <c r="AQ933">
        <v>6257983</v>
      </c>
      <c r="AR933" t="s">
        <v>758</v>
      </c>
      <c r="AS933" t="s">
        <v>753</v>
      </c>
      <c r="AT933">
        <v>1.1047500000000001</v>
      </c>
      <c r="AU933" t="s">
        <v>763</v>
      </c>
      <c r="AV933">
        <v>0.1154</v>
      </c>
      <c r="AW933" t="s">
        <v>763</v>
      </c>
      <c r="AX933">
        <v>94.109749999999991</v>
      </c>
      <c r="AY933" t="s">
        <v>753</v>
      </c>
      <c r="AZ933" t="s">
        <v>764</v>
      </c>
      <c r="BA933" t="s">
        <v>753</v>
      </c>
      <c r="BB933" t="s">
        <v>753</v>
      </c>
      <c r="BC933" t="s">
        <v>753</v>
      </c>
      <c r="BD933" t="s">
        <v>753</v>
      </c>
    </row>
    <row r="934" spans="1:56" x14ac:dyDescent="0.25">
      <c r="A934" t="s">
        <v>247</v>
      </c>
      <c r="B934">
        <v>547</v>
      </c>
      <c r="C934">
        <v>1</v>
      </c>
      <c r="D934" t="s">
        <v>975</v>
      </c>
      <c r="E934">
        <v>791</v>
      </c>
      <c r="F934">
        <v>145.6</v>
      </c>
      <c r="G934">
        <v>10</v>
      </c>
      <c r="H934">
        <v>3.43</v>
      </c>
      <c r="I934">
        <v>6.5</v>
      </c>
      <c r="J934" t="s">
        <v>753</v>
      </c>
      <c r="K934" t="s">
        <v>787</v>
      </c>
      <c r="L934" t="s">
        <v>787</v>
      </c>
      <c r="M934" t="s">
        <v>738</v>
      </c>
      <c r="N934" t="s">
        <v>787</v>
      </c>
      <c r="O934" t="s">
        <v>2352</v>
      </c>
      <c r="P934" t="s">
        <v>753</v>
      </c>
      <c r="Q934" t="s">
        <v>762</v>
      </c>
      <c r="R934" t="s">
        <v>753</v>
      </c>
      <c r="S934" t="s">
        <v>762</v>
      </c>
      <c r="T934" t="s">
        <v>753</v>
      </c>
      <c r="U934">
        <v>0</v>
      </c>
      <c r="V934" t="s">
        <v>753</v>
      </c>
      <c r="W934" t="s">
        <v>787</v>
      </c>
      <c r="X934">
        <v>0</v>
      </c>
      <c r="Y934" t="s">
        <v>753</v>
      </c>
      <c r="Z934">
        <v>0</v>
      </c>
      <c r="AA934" t="s">
        <v>753</v>
      </c>
      <c r="AB934">
        <v>0</v>
      </c>
      <c r="AC934">
        <v>1.8385</v>
      </c>
      <c r="AD934">
        <v>13.1053</v>
      </c>
      <c r="AE934">
        <v>0.1</v>
      </c>
      <c r="AF934">
        <v>0</v>
      </c>
      <c r="AG934">
        <v>0</v>
      </c>
      <c r="AH934">
        <v>0</v>
      </c>
      <c r="AI934">
        <v>0</v>
      </c>
      <c r="AJ934" t="s">
        <v>1353</v>
      </c>
      <c r="AK934">
        <v>2100285</v>
      </c>
      <c r="AL934">
        <v>21001809</v>
      </c>
      <c r="AM934">
        <v>21000274</v>
      </c>
      <c r="AN934">
        <v>525589</v>
      </c>
      <c r="AO934">
        <v>6255243</v>
      </c>
      <c r="AP934">
        <v>525453</v>
      </c>
      <c r="AQ934">
        <v>6255122</v>
      </c>
      <c r="AR934" t="s">
        <v>758</v>
      </c>
      <c r="AS934" t="s">
        <v>762</v>
      </c>
      <c r="AT934">
        <v>1.3693</v>
      </c>
      <c r="AU934" t="s">
        <v>763</v>
      </c>
      <c r="AV934">
        <v>0.18260000000000001</v>
      </c>
      <c r="AW934" t="s">
        <v>763</v>
      </c>
      <c r="AX934">
        <v>117.1859</v>
      </c>
      <c r="AY934" t="s">
        <v>753</v>
      </c>
      <c r="AZ934" t="s">
        <v>764</v>
      </c>
      <c r="BA934" t="s">
        <v>753</v>
      </c>
      <c r="BB934" t="s">
        <v>753</v>
      </c>
      <c r="BC934" t="s">
        <v>753</v>
      </c>
      <c r="BD934" t="s">
        <v>753</v>
      </c>
    </row>
    <row r="935" spans="1:56" x14ac:dyDescent="0.25">
      <c r="A935" t="s">
        <v>652</v>
      </c>
      <c r="B935">
        <v>528</v>
      </c>
      <c r="C935">
        <v>1</v>
      </c>
      <c r="D935" t="s">
        <v>975</v>
      </c>
      <c r="E935">
        <v>791</v>
      </c>
      <c r="F935">
        <v>7.8</v>
      </c>
      <c r="G935">
        <v>9</v>
      </c>
      <c r="H935">
        <v>1.38</v>
      </c>
      <c r="I935">
        <v>4.0999999999999996</v>
      </c>
      <c r="J935" t="s">
        <v>753</v>
      </c>
      <c r="K935" t="s">
        <v>760</v>
      </c>
      <c r="L935" t="s">
        <v>760</v>
      </c>
      <c r="M935" t="s">
        <v>738</v>
      </c>
      <c r="N935" t="s">
        <v>760</v>
      </c>
      <c r="O935" t="s">
        <v>2352</v>
      </c>
      <c r="P935" t="s">
        <v>753</v>
      </c>
      <c r="Q935" t="s">
        <v>762</v>
      </c>
      <c r="R935" t="s">
        <v>753</v>
      </c>
      <c r="S935" t="s">
        <v>762</v>
      </c>
      <c r="T935" t="s">
        <v>753</v>
      </c>
      <c r="U935">
        <v>0</v>
      </c>
      <c r="V935" t="s">
        <v>753</v>
      </c>
      <c r="W935" t="s">
        <v>760</v>
      </c>
      <c r="X935">
        <v>0</v>
      </c>
      <c r="Y935" t="s">
        <v>753</v>
      </c>
      <c r="Z935">
        <v>0</v>
      </c>
      <c r="AA935" t="s">
        <v>753</v>
      </c>
      <c r="AB935">
        <v>0</v>
      </c>
      <c r="AC935">
        <v>1.3753</v>
      </c>
      <c r="AD935">
        <v>42.6875</v>
      </c>
      <c r="AE935">
        <v>0.1</v>
      </c>
      <c r="AF935">
        <v>3100</v>
      </c>
      <c r="AG935">
        <v>0</v>
      </c>
      <c r="AH935">
        <v>0</v>
      </c>
      <c r="AI935">
        <v>0</v>
      </c>
      <c r="AJ935" t="s">
        <v>1333</v>
      </c>
      <c r="AK935">
        <v>2100970</v>
      </c>
      <c r="AL935">
        <v>25003291</v>
      </c>
      <c r="AM935">
        <v>25003290</v>
      </c>
      <c r="AN935">
        <v>525169</v>
      </c>
      <c r="AO935">
        <v>6253515</v>
      </c>
      <c r="AP935">
        <v>525169</v>
      </c>
      <c r="AQ935">
        <v>6253515</v>
      </c>
      <c r="AR935" t="s">
        <v>758</v>
      </c>
      <c r="AS935" t="s">
        <v>753</v>
      </c>
      <c r="AT935">
        <v>1.1333</v>
      </c>
      <c r="AU935" t="s">
        <v>753</v>
      </c>
      <c r="AV935">
        <v>0.14069999999999999</v>
      </c>
      <c r="AW935" t="s">
        <v>763</v>
      </c>
      <c r="AX935">
        <v>93.818700000000007</v>
      </c>
      <c r="AY935" t="s">
        <v>753</v>
      </c>
      <c r="AZ935">
        <v>0</v>
      </c>
      <c r="BA935" t="s">
        <v>753</v>
      </c>
      <c r="BB935" t="s">
        <v>753</v>
      </c>
      <c r="BC935" t="s">
        <v>753</v>
      </c>
      <c r="BD935" t="s">
        <v>753</v>
      </c>
    </row>
    <row r="936" spans="1:56" x14ac:dyDescent="0.25">
      <c r="A936" t="s">
        <v>1950</v>
      </c>
      <c r="B936">
        <v>2510</v>
      </c>
      <c r="C936">
        <v>2</v>
      </c>
      <c r="D936" t="s">
        <v>1541</v>
      </c>
      <c r="E936">
        <v>376</v>
      </c>
      <c r="F936">
        <v>1.8</v>
      </c>
      <c r="G936">
        <v>9</v>
      </c>
      <c r="H936" t="s">
        <v>1477</v>
      </c>
      <c r="I936" t="s">
        <v>1477</v>
      </c>
      <c r="J936" t="s">
        <v>753</v>
      </c>
      <c r="K936" t="s">
        <v>1477</v>
      </c>
      <c r="L936" t="s">
        <v>1477</v>
      </c>
      <c r="M936">
        <v>0</v>
      </c>
      <c r="N936">
        <v>0</v>
      </c>
      <c r="O936" t="s">
        <v>2352</v>
      </c>
      <c r="P936" t="s">
        <v>753</v>
      </c>
      <c r="Q936">
        <v>0</v>
      </c>
      <c r="R936" t="s">
        <v>753</v>
      </c>
      <c r="S936">
        <v>0</v>
      </c>
      <c r="T936" t="s">
        <v>753</v>
      </c>
      <c r="U936">
        <v>0</v>
      </c>
      <c r="V936" t="s">
        <v>753</v>
      </c>
      <c r="W936">
        <v>0</v>
      </c>
      <c r="X936">
        <v>0</v>
      </c>
      <c r="Y936" t="s">
        <v>753</v>
      </c>
      <c r="Z936">
        <v>0</v>
      </c>
      <c r="AA936" t="s">
        <v>753</v>
      </c>
      <c r="AB936">
        <v>0</v>
      </c>
      <c r="AC936">
        <v>2.9</v>
      </c>
      <c r="AD936">
        <v>51.6</v>
      </c>
      <c r="AE936" t="s">
        <v>1477</v>
      </c>
      <c r="AF936">
        <v>1150</v>
      </c>
      <c r="AG936">
        <v>173</v>
      </c>
      <c r="AH936">
        <v>152</v>
      </c>
      <c r="AI936">
        <v>85</v>
      </c>
      <c r="AJ936" t="s">
        <v>1951</v>
      </c>
      <c r="AK936">
        <v>6300069</v>
      </c>
      <c r="AL936">
        <v>63000260</v>
      </c>
      <c r="AM936">
        <v>63000259</v>
      </c>
      <c r="AN936">
        <v>669678</v>
      </c>
      <c r="AO936">
        <v>6086225</v>
      </c>
      <c r="AP936">
        <v>669678</v>
      </c>
      <c r="AQ936">
        <v>6086225</v>
      </c>
      <c r="AR936" t="s">
        <v>1744</v>
      </c>
      <c r="AS936">
        <v>0</v>
      </c>
      <c r="AT936" t="s">
        <v>1477</v>
      </c>
      <c r="AU936">
        <v>0</v>
      </c>
      <c r="AV936" t="s">
        <v>1477</v>
      </c>
      <c r="AW936">
        <v>0</v>
      </c>
      <c r="AX936" t="s">
        <v>1477</v>
      </c>
      <c r="AY936">
        <v>0</v>
      </c>
      <c r="AZ936">
        <v>0</v>
      </c>
      <c r="BA936" t="s">
        <v>753</v>
      </c>
      <c r="BB936" t="s">
        <v>753</v>
      </c>
      <c r="BC936" t="s">
        <v>753</v>
      </c>
      <c r="BD936" t="s">
        <v>753</v>
      </c>
    </row>
    <row r="937" spans="1:56" x14ac:dyDescent="0.25">
      <c r="A937" t="s">
        <v>162</v>
      </c>
      <c r="B937">
        <v>405</v>
      </c>
      <c r="C937">
        <v>1</v>
      </c>
      <c r="D937" t="s">
        <v>998</v>
      </c>
      <c r="E937">
        <v>787</v>
      </c>
      <c r="F937">
        <v>8.5</v>
      </c>
      <c r="G937">
        <v>13</v>
      </c>
      <c r="H937">
        <v>0.7</v>
      </c>
      <c r="I937">
        <v>2</v>
      </c>
      <c r="J937" t="s">
        <v>753</v>
      </c>
      <c r="K937" t="s">
        <v>762</v>
      </c>
      <c r="L937" t="s">
        <v>762</v>
      </c>
      <c r="M937" t="s">
        <v>738</v>
      </c>
      <c r="N937" t="s">
        <v>762</v>
      </c>
      <c r="O937" t="s">
        <v>2352</v>
      </c>
      <c r="P937" t="s">
        <v>753</v>
      </c>
      <c r="Q937" t="s">
        <v>755</v>
      </c>
      <c r="R937" t="s">
        <v>753</v>
      </c>
      <c r="S937" t="s">
        <v>755</v>
      </c>
      <c r="T937" t="s">
        <v>753</v>
      </c>
      <c r="U937">
        <v>0</v>
      </c>
      <c r="V937" t="s">
        <v>753</v>
      </c>
      <c r="W937" t="s">
        <v>762</v>
      </c>
      <c r="X937">
        <v>0</v>
      </c>
      <c r="Y937" t="s">
        <v>753</v>
      </c>
      <c r="Z937">
        <v>0</v>
      </c>
      <c r="AA937" t="s">
        <v>753</v>
      </c>
      <c r="AB937">
        <v>0</v>
      </c>
      <c r="AC937">
        <v>1.5246999999999999</v>
      </c>
      <c r="AD937">
        <v>61.217500000000001</v>
      </c>
      <c r="AE937">
        <v>6.0200000000000004E-2</v>
      </c>
      <c r="AF937">
        <v>3150</v>
      </c>
      <c r="AG937">
        <v>0</v>
      </c>
      <c r="AH937">
        <v>0</v>
      </c>
      <c r="AI937">
        <v>0</v>
      </c>
      <c r="AJ937" t="s">
        <v>1192</v>
      </c>
      <c r="AK937">
        <v>1100067</v>
      </c>
      <c r="AL937">
        <v>11000303</v>
      </c>
      <c r="AM937">
        <v>11000302</v>
      </c>
      <c r="AN937">
        <v>467932</v>
      </c>
      <c r="AO937">
        <v>6297566</v>
      </c>
      <c r="AP937">
        <v>467932</v>
      </c>
      <c r="AQ937">
        <v>6297566</v>
      </c>
      <c r="AR937" t="s">
        <v>758</v>
      </c>
      <c r="AS937" t="s">
        <v>755</v>
      </c>
      <c r="AT937">
        <v>1.4576</v>
      </c>
      <c r="AU937" t="s">
        <v>753</v>
      </c>
      <c r="AV937">
        <v>0.26305000000000001</v>
      </c>
      <c r="AW937" t="s">
        <v>763</v>
      </c>
      <c r="AX937">
        <v>72.35275</v>
      </c>
      <c r="AY937" t="s">
        <v>753</v>
      </c>
      <c r="AZ937">
        <v>0</v>
      </c>
      <c r="BA937" t="s">
        <v>753</v>
      </c>
      <c r="BB937" t="s">
        <v>753</v>
      </c>
      <c r="BC937" t="s">
        <v>753</v>
      </c>
      <c r="BD937" t="s">
        <v>753</v>
      </c>
    </row>
    <row r="938" spans="1:56" x14ac:dyDescent="0.25">
      <c r="A938" t="s">
        <v>163</v>
      </c>
      <c r="B938">
        <v>406</v>
      </c>
      <c r="C938">
        <v>1</v>
      </c>
      <c r="D938" t="s">
        <v>998</v>
      </c>
      <c r="E938">
        <v>820</v>
      </c>
      <c r="F938">
        <v>405.5</v>
      </c>
      <c r="G938">
        <v>13</v>
      </c>
      <c r="H938">
        <v>0.71</v>
      </c>
      <c r="I938">
        <v>1.7</v>
      </c>
      <c r="J938" t="s">
        <v>787</v>
      </c>
      <c r="K938" t="s">
        <v>787</v>
      </c>
      <c r="L938" t="s">
        <v>787</v>
      </c>
      <c r="M938" t="s">
        <v>754</v>
      </c>
      <c r="N938" t="s">
        <v>787</v>
      </c>
      <c r="O938" t="s">
        <v>2352</v>
      </c>
      <c r="P938" t="s">
        <v>860</v>
      </c>
      <c r="Q938" t="s">
        <v>753</v>
      </c>
      <c r="R938" t="s">
        <v>753</v>
      </c>
      <c r="S938" t="s">
        <v>753</v>
      </c>
      <c r="T938" t="s">
        <v>753</v>
      </c>
      <c r="U938">
        <v>0</v>
      </c>
      <c r="V938" t="s">
        <v>787</v>
      </c>
      <c r="W938" t="s">
        <v>787</v>
      </c>
      <c r="X938">
        <v>0</v>
      </c>
      <c r="Y938" t="s">
        <v>860</v>
      </c>
      <c r="Z938">
        <v>0</v>
      </c>
      <c r="AA938" t="s">
        <v>860</v>
      </c>
      <c r="AB938">
        <v>0</v>
      </c>
      <c r="AC938">
        <v>2.6572</v>
      </c>
      <c r="AD938">
        <v>61.342100000000002</v>
      </c>
      <c r="AE938">
        <v>0.13819999999999999</v>
      </c>
      <c r="AF938">
        <v>3150</v>
      </c>
      <c r="AG938">
        <v>0</v>
      </c>
      <c r="AH938">
        <v>0</v>
      </c>
      <c r="AI938">
        <v>0</v>
      </c>
      <c r="AJ938" t="s">
        <v>1193</v>
      </c>
      <c r="AK938">
        <v>1300048</v>
      </c>
      <c r="AL938">
        <v>13000119</v>
      </c>
      <c r="AM938">
        <v>13000118</v>
      </c>
      <c r="AN938">
        <v>516202</v>
      </c>
      <c r="AO938">
        <v>6305286</v>
      </c>
      <c r="AP938">
        <v>516202</v>
      </c>
      <c r="AQ938">
        <v>6305286</v>
      </c>
      <c r="AR938" t="s">
        <v>758</v>
      </c>
      <c r="AS938" t="s">
        <v>762</v>
      </c>
      <c r="AT938">
        <v>2.2928000000000002</v>
      </c>
      <c r="AU938" t="s">
        <v>763</v>
      </c>
      <c r="AV938">
        <v>0.1492</v>
      </c>
      <c r="AW938" t="s">
        <v>763</v>
      </c>
      <c r="AX938">
        <v>117.1497</v>
      </c>
      <c r="AY938" t="s">
        <v>753</v>
      </c>
      <c r="AZ938">
        <v>0</v>
      </c>
      <c r="BA938" t="s">
        <v>762</v>
      </c>
      <c r="BB938" t="s">
        <v>762</v>
      </c>
      <c r="BC938" t="s">
        <v>753</v>
      </c>
      <c r="BD938" t="s">
        <v>762</v>
      </c>
    </row>
    <row r="939" spans="1:56" x14ac:dyDescent="0.25">
      <c r="A939" t="s">
        <v>686</v>
      </c>
      <c r="B939">
        <v>6755</v>
      </c>
      <c r="C939">
        <v>1</v>
      </c>
      <c r="D939" t="s">
        <v>998</v>
      </c>
      <c r="E939">
        <v>791</v>
      </c>
      <c r="F939">
        <v>1.7</v>
      </c>
      <c r="G939">
        <v>9</v>
      </c>
      <c r="H939">
        <v>0.35</v>
      </c>
      <c r="I939">
        <v>0.7</v>
      </c>
      <c r="J939" t="s">
        <v>753</v>
      </c>
      <c r="K939" t="s">
        <v>1477</v>
      </c>
      <c r="L939" t="s">
        <v>1477</v>
      </c>
      <c r="M939">
        <v>0</v>
      </c>
      <c r="N939">
        <v>0</v>
      </c>
      <c r="O939" t="s">
        <v>2352</v>
      </c>
      <c r="P939" t="s">
        <v>753</v>
      </c>
      <c r="Q939">
        <v>0</v>
      </c>
      <c r="R939" t="s">
        <v>753</v>
      </c>
      <c r="S939">
        <v>0</v>
      </c>
      <c r="T939" t="s">
        <v>753</v>
      </c>
      <c r="U939">
        <v>0</v>
      </c>
      <c r="V939" t="s">
        <v>753</v>
      </c>
      <c r="W939">
        <v>0</v>
      </c>
      <c r="X939">
        <v>0</v>
      </c>
      <c r="Y939" t="s">
        <v>753</v>
      </c>
      <c r="Z939">
        <v>0</v>
      </c>
      <c r="AA939" t="s">
        <v>753</v>
      </c>
      <c r="AB939">
        <v>0</v>
      </c>
      <c r="AC939">
        <v>-1.7000000000000001E-2</v>
      </c>
      <c r="AD939">
        <v>36.1</v>
      </c>
      <c r="AE939" t="s">
        <v>1477</v>
      </c>
      <c r="AF939">
        <v>3130</v>
      </c>
      <c r="AG939">
        <v>33</v>
      </c>
      <c r="AH939">
        <v>33</v>
      </c>
      <c r="AI939">
        <v>0</v>
      </c>
      <c r="AJ939" t="s">
        <v>2040</v>
      </c>
      <c r="AK939">
        <v>1800177</v>
      </c>
      <c r="AL939">
        <v>18000860</v>
      </c>
      <c r="AM939">
        <v>18000312</v>
      </c>
      <c r="AN939">
        <v>99</v>
      </c>
      <c r="AO939">
        <v>99</v>
      </c>
      <c r="AP939">
        <v>99</v>
      </c>
      <c r="AQ939">
        <v>99</v>
      </c>
      <c r="AR939" t="s">
        <v>758</v>
      </c>
      <c r="AS939">
        <v>0</v>
      </c>
      <c r="AT939" t="s">
        <v>1477</v>
      </c>
      <c r="AU939">
        <v>0</v>
      </c>
      <c r="AV939" t="s">
        <v>1477</v>
      </c>
      <c r="AW939">
        <v>0</v>
      </c>
      <c r="AX939" t="s">
        <v>1477</v>
      </c>
      <c r="AY939">
        <v>0</v>
      </c>
      <c r="AZ939">
        <v>0</v>
      </c>
      <c r="BA939" t="s">
        <v>753</v>
      </c>
      <c r="BB939" t="s">
        <v>753</v>
      </c>
      <c r="BC939" t="s">
        <v>753</v>
      </c>
      <c r="BD939" t="s">
        <v>753</v>
      </c>
    </row>
    <row r="940" spans="1:56" x14ac:dyDescent="0.25">
      <c r="A940" t="s">
        <v>248</v>
      </c>
      <c r="B940">
        <v>548</v>
      </c>
      <c r="C940">
        <v>1</v>
      </c>
      <c r="D940" t="s">
        <v>975</v>
      </c>
      <c r="E940">
        <v>791</v>
      </c>
      <c r="F940">
        <v>21.1</v>
      </c>
      <c r="G940">
        <v>9</v>
      </c>
      <c r="H940">
        <v>2.2799999999999998</v>
      </c>
      <c r="I940">
        <v>4.5</v>
      </c>
      <c r="J940" t="s">
        <v>753</v>
      </c>
      <c r="K940" t="s">
        <v>760</v>
      </c>
      <c r="L940" t="s">
        <v>760</v>
      </c>
      <c r="M940" t="s">
        <v>738</v>
      </c>
      <c r="N940" t="s">
        <v>760</v>
      </c>
      <c r="O940" t="s">
        <v>2352</v>
      </c>
      <c r="P940" t="s">
        <v>753</v>
      </c>
      <c r="Q940" t="s">
        <v>762</v>
      </c>
      <c r="R940" t="s">
        <v>753</v>
      </c>
      <c r="S940" t="s">
        <v>762</v>
      </c>
      <c r="T940" t="s">
        <v>753</v>
      </c>
      <c r="U940">
        <v>0</v>
      </c>
      <c r="V940" t="s">
        <v>753</v>
      </c>
      <c r="W940" t="s">
        <v>760</v>
      </c>
      <c r="X940">
        <v>0</v>
      </c>
      <c r="Y940" t="s">
        <v>753</v>
      </c>
      <c r="Z940">
        <v>0</v>
      </c>
      <c r="AA940" t="s">
        <v>753</v>
      </c>
      <c r="AB940">
        <v>0</v>
      </c>
      <c r="AC940">
        <v>0.94750000000000001</v>
      </c>
      <c r="AD940">
        <v>19.437799999999999</v>
      </c>
      <c r="AE940">
        <v>0.1</v>
      </c>
      <c r="AF940">
        <v>3100</v>
      </c>
      <c r="AG940">
        <v>0</v>
      </c>
      <c r="AH940">
        <v>0</v>
      </c>
      <c r="AI940">
        <v>0</v>
      </c>
      <c r="AJ940" t="s">
        <v>1354</v>
      </c>
      <c r="AK940">
        <v>2100595</v>
      </c>
      <c r="AL940">
        <v>21001622</v>
      </c>
      <c r="AM940">
        <v>21000998</v>
      </c>
      <c r="AN940">
        <v>524259</v>
      </c>
      <c r="AO940">
        <v>6252993</v>
      </c>
      <c r="AP940">
        <v>524259</v>
      </c>
      <c r="AQ940">
        <v>6252993</v>
      </c>
      <c r="AR940" t="s">
        <v>758</v>
      </c>
      <c r="AS940" t="s">
        <v>762</v>
      </c>
      <c r="AT940">
        <v>0.81499999999999995</v>
      </c>
      <c r="AU940" t="s">
        <v>755</v>
      </c>
      <c r="AV940">
        <v>7.1999999999999995E-2</v>
      </c>
      <c r="AW940" t="s">
        <v>753</v>
      </c>
      <c r="AX940">
        <v>92.079599999999999</v>
      </c>
      <c r="AY940" t="s">
        <v>753</v>
      </c>
      <c r="AZ940" t="s">
        <v>764</v>
      </c>
      <c r="BA940" t="s">
        <v>753</v>
      </c>
      <c r="BB940" t="s">
        <v>753</v>
      </c>
      <c r="BC940" t="s">
        <v>753</v>
      </c>
      <c r="BD940" t="s">
        <v>753</v>
      </c>
    </row>
    <row r="941" spans="1:56" x14ac:dyDescent="0.25">
      <c r="A941" t="s">
        <v>447</v>
      </c>
      <c r="B941">
        <v>914</v>
      </c>
      <c r="C941">
        <v>2</v>
      </c>
      <c r="D941" t="s">
        <v>1541</v>
      </c>
      <c r="E941">
        <v>376</v>
      </c>
      <c r="F941">
        <v>7.9</v>
      </c>
      <c r="G941">
        <v>10</v>
      </c>
      <c r="H941">
        <v>4.0599999999999996</v>
      </c>
      <c r="I941">
        <v>7.5</v>
      </c>
      <c r="J941" t="s">
        <v>753</v>
      </c>
      <c r="K941" t="s">
        <v>787</v>
      </c>
      <c r="L941" t="s">
        <v>787</v>
      </c>
      <c r="M941" t="s">
        <v>738</v>
      </c>
      <c r="N941" t="s">
        <v>760</v>
      </c>
      <c r="O941" t="s">
        <v>755</v>
      </c>
      <c r="P941" t="s">
        <v>753</v>
      </c>
      <c r="Q941" t="s">
        <v>762</v>
      </c>
      <c r="R941" t="s">
        <v>753</v>
      </c>
      <c r="S941" t="s">
        <v>753</v>
      </c>
      <c r="T941" t="s">
        <v>753</v>
      </c>
      <c r="U941" t="s">
        <v>760</v>
      </c>
      <c r="V941" t="s">
        <v>753</v>
      </c>
      <c r="W941" t="s">
        <v>760</v>
      </c>
      <c r="X941">
        <v>0</v>
      </c>
      <c r="Y941" t="s">
        <v>753</v>
      </c>
      <c r="Z941" t="s">
        <v>787</v>
      </c>
      <c r="AA941" t="s">
        <v>753</v>
      </c>
      <c r="AB941">
        <v>0</v>
      </c>
      <c r="AC941">
        <v>3.1703999999999999</v>
      </c>
      <c r="AD941">
        <v>16.424299999999999</v>
      </c>
      <c r="AE941" t="s">
        <v>1477</v>
      </c>
      <c r="AF941">
        <v>3100</v>
      </c>
      <c r="AG941">
        <v>0</v>
      </c>
      <c r="AH941">
        <v>0</v>
      </c>
      <c r="AI941">
        <v>0</v>
      </c>
      <c r="AJ941" t="s">
        <v>1674</v>
      </c>
      <c r="AK941">
        <v>6100001</v>
      </c>
      <c r="AL941">
        <v>61000054</v>
      </c>
      <c r="AM941">
        <v>61000001</v>
      </c>
      <c r="AN941">
        <v>690400</v>
      </c>
      <c r="AO941">
        <v>6080263</v>
      </c>
      <c r="AP941">
        <v>690400</v>
      </c>
      <c r="AQ941">
        <v>6080263</v>
      </c>
      <c r="AR941" t="s">
        <v>758</v>
      </c>
      <c r="AS941" t="s">
        <v>762</v>
      </c>
      <c r="AT941">
        <v>1.2142999999999999</v>
      </c>
      <c r="AU941" t="s">
        <v>763</v>
      </c>
      <c r="AV941">
        <v>5.2600000000000001E-2</v>
      </c>
      <c r="AW941" t="s">
        <v>763</v>
      </c>
      <c r="AX941">
        <v>128.11680000000001</v>
      </c>
      <c r="AY941" t="s">
        <v>753</v>
      </c>
      <c r="AZ941">
        <v>0</v>
      </c>
      <c r="BA941" t="s">
        <v>753</v>
      </c>
      <c r="BB941" t="s">
        <v>753</v>
      </c>
      <c r="BC941" t="s">
        <v>753</v>
      </c>
      <c r="BD941" t="s">
        <v>753</v>
      </c>
    </row>
    <row r="942" spans="1:56" x14ac:dyDescent="0.25">
      <c r="A942" t="s">
        <v>1848</v>
      </c>
      <c r="B942">
        <v>1510</v>
      </c>
      <c r="C942">
        <v>1</v>
      </c>
      <c r="D942" t="s">
        <v>975</v>
      </c>
      <c r="E942">
        <v>791</v>
      </c>
      <c r="F942">
        <v>9.3000000000000007</v>
      </c>
      <c r="G942">
        <v>17</v>
      </c>
      <c r="H942">
        <v>0.5</v>
      </c>
      <c r="I942" t="s">
        <v>1477</v>
      </c>
      <c r="J942" t="s">
        <v>753</v>
      </c>
      <c r="K942" t="s">
        <v>1477</v>
      </c>
      <c r="L942" t="s">
        <v>1477</v>
      </c>
      <c r="M942">
        <v>0</v>
      </c>
      <c r="N942">
        <v>0</v>
      </c>
      <c r="O942" t="s">
        <v>2352</v>
      </c>
      <c r="P942" t="s">
        <v>753</v>
      </c>
      <c r="Q942">
        <v>0</v>
      </c>
      <c r="R942" t="s">
        <v>753</v>
      </c>
      <c r="S942">
        <v>0</v>
      </c>
      <c r="T942" t="s">
        <v>753</v>
      </c>
      <c r="U942">
        <v>0</v>
      </c>
      <c r="V942" t="s">
        <v>753</v>
      </c>
      <c r="W942">
        <v>0</v>
      </c>
      <c r="X942">
        <v>0</v>
      </c>
      <c r="Y942" t="s">
        <v>753</v>
      </c>
      <c r="Z942">
        <v>0</v>
      </c>
      <c r="AA942" t="s">
        <v>753</v>
      </c>
      <c r="AB942">
        <v>0</v>
      </c>
      <c r="AC942" t="s">
        <v>1477</v>
      </c>
      <c r="AD942" t="s">
        <v>1477</v>
      </c>
      <c r="AE942" t="s">
        <v>1477</v>
      </c>
      <c r="AF942">
        <v>0</v>
      </c>
      <c r="AG942">
        <v>30</v>
      </c>
      <c r="AH942">
        <v>30</v>
      </c>
      <c r="AI942">
        <v>0</v>
      </c>
      <c r="AJ942" t="s">
        <v>1138</v>
      </c>
      <c r="AK942" t="s">
        <v>1138</v>
      </c>
      <c r="AL942" t="s">
        <v>1138</v>
      </c>
      <c r="AM942" t="s">
        <v>1138</v>
      </c>
      <c r="AN942">
        <v>99</v>
      </c>
      <c r="AO942">
        <v>99</v>
      </c>
      <c r="AP942">
        <v>99</v>
      </c>
      <c r="AQ942">
        <v>99</v>
      </c>
      <c r="AR942" t="s">
        <v>1744</v>
      </c>
      <c r="AS942">
        <v>0</v>
      </c>
      <c r="AT942" t="s">
        <v>1477</v>
      </c>
      <c r="AU942">
        <v>0</v>
      </c>
      <c r="AV942" t="s">
        <v>1477</v>
      </c>
      <c r="AW942">
        <v>0</v>
      </c>
      <c r="AX942" t="s">
        <v>1477</v>
      </c>
      <c r="AY942">
        <v>0</v>
      </c>
      <c r="AZ942">
        <v>0</v>
      </c>
      <c r="BA942" t="s">
        <v>753</v>
      </c>
      <c r="BB942" t="s">
        <v>753</v>
      </c>
      <c r="BC942" t="s">
        <v>753</v>
      </c>
      <c r="BD942" t="s">
        <v>753</v>
      </c>
    </row>
    <row r="943" spans="1:56" x14ac:dyDescent="0.25">
      <c r="A943" t="s">
        <v>1849</v>
      </c>
      <c r="B943">
        <v>1511</v>
      </c>
      <c r="C943">
        <v>1</v>
      </c>
      <c r="D943" t="s">
        <v>975</v>
      </c>
      <c r="E943">
        <v>791</v>
      </c>
      <c r="F943">
        <v>7.4</v>
      </c>
      <c r="G943">
        <v>17</v>
      </c>
      <c r="H943">
        <v>0.5</v>
      </c>
      <c r="I943" t="s">
        <v>1477</v>
      </c>
      <c r="J943" t="s">
        <v>753</v>
      </c>
      <c r="K943" t="s">
        <v>1477</v>
      </c>
      <c r="L943" t="s">
        <v>1477</v>
      </c>
      <c r="M943">
        <v>0</v>
      </c>
      <c r="N943">
        <v>0</v>
      </c>
      <c r="O943" t="s">
        <v>2352</v>
      </c>
      <c r="P943" t="s">
        <v>753</v>
      </c>
      <c r="Q943">
        <v>0</v>
      </c>
      <c r="R943" t="s">
        <v>753</v>
      </c>
      <c r="S943">
        <v>0</v>
      </c>
      <c r="T943" t="s">
        <v>753</v>
      </c>
      <c r="U943">
        <v>0</v>
      </c>
      <c r="V943" t="s">
        <v>753</v>
      </c>
      <c r="W943">
        <v>0</v>
      </c>
      <c r="X943">
        <v>0</v>
      </c>
      <c r="Y943" t="s">
        <v>753</v>
      </c>
      <c r="Z943">
        <v>0</v>
      </c>
      <c r="AA943" t="s">
        <v>753</v>
      </c>
      <c r="AB943">
        <v>0</v>
      </c>
      <c r="AC943" t="s">
        <v>1477</v>
      </c>
      <c r="AD943" t="s">
        <v>1477</v>
      </c>
      <c r="AE943" t="s">
        <v>1477</v>
      </c>
      <c r="AF943">
        <v>0</v>
      </c>
      <c r="AG943">
        <v>30</v>
      </c>
      <c r="AH943">
        <v>30</v>
      </c>
      <c r="AI943">
        <v>0</v>
      </c>
      <c r="AJ943" t="s">
        <v>1138</v>
      </c>
      <c r="AK943" t="s">
        <v>1138</v>
      </c>
      <c r="AL943" t="s">
        <v>1138</v>
      </c>
      <c r="AM943" t="s">
        <v>1138</v>
      </c>
      <c r="AN943">
        <v>99</v>
      </c>
      <c r="AO943">
        <v>99</v>
      </c>
      <c r="AP943">
        <v>99</v>
      </c>
      <c r="AQ943">
        <v>99</v>
      </c>
      <c r="AR943" t="s">
        <v>1744</v>
      </c>
      <c r="AS943">
        <v>0</v>
      </c>
      <c r="AT943" t="s">
        <v>1477</v>
      </c>
      <c r="AU943">
        <v>0</v>
      </c>
      <c r="AV943" t="s">
        <v>1477</v>
      </c>
      <c r="AW943">
        <v>0</v>
      </c>
      <c r="AX943" t="s">
        <v>1477</v>
      </c>
      <c r="AY943">
        <v>0</v>
      </c>
      <c r="AZ943">
        <v>0</v>
      </c>
      <c r="BA943" t="s">
        <v>753</v>
      </c>
      <c r="BB943" t="s">
        <v>753</v>
      </c>
      <c r="BC943" t="s">
        <v>753</v>
      </c>
      <c r="BD943" t="s">
        <v>753</v>
      </c>
    </row>
    <row r="944" spans="1:56" x14ac:dyDescent="0.25">
      <c r="A944" t="s">
        <v>66</v>
      </c>
      <c r="B944">
        <v>184</v>
      </c>
      <c r="C944">
        <v>1</v>
      </c>
      <c r="D944" t="s">
        <v>917</v>
      </c>
      <c r="E944">
        <v>492</v>
      </c>
      <c r="F944">
        <v>50</v>
      </c>
      <c r="G944">
        <v>13</v>
      </c>
      <c r="H944">
        <v>0.74</v>
      </c>
      <c r="I944">
        <v>1.1499999999999999</v>
      </c>
      <c r="J944" t="s">
        <v>787</v>
      </c>
      <c r="K944" t="s">
        <v>787</v>
      </c>
      <c r="L944" t="s">
        <v>787</v>
      </c>
      <c r="M944" t="s">
        <v>754</v>
      </c>
      <c r="N944" t="s">
        <v>787</v>
      </c>
      <c r="O944" t="s">
        <v>2352</v>
      </c>
      <c r="P944" t="s">
        <v>860</v>
      </c>
      <c r="Q944" t="s">
        <v>753</v>
      </c>
      <c r="R944" t="s">
        <v>753</v>
      </c>
      <c r="S944" t="s">
        <v>753</v>
      </c>
      <c r="T944" t="s">
        <v>753</v>
      </c>
      <c r="U944">
        <v>0</v>
      </c>
      <c r="V944" t="s">
        <v>787</v>
      </c>
      <c r="W944" t="s">
        <v>787</v>
      </c>
      <c r="X944">
        <v>0</v>
      </c>
      <c r="Y944" t="s">
        <v>860</v>
      </c>
      <c r="Z944">
        <v>0</v>
      </c>
      <c r="AA944" t="s">
        <v>860</v>
      </c>
      <c r="AB944">
        <v>0</v>
      </c>
      <c r="AC944">
        <v>3.3405</v>
      </c>
      <c r="AD944">
        <v>74.815799999999996</v>
      </c>
      <c r="AE944">
        <v>0.23910000000000001</v>
      </c>
      <c r="AF944">
        <v>3150</v>
      </c>
      <c r="AG944">
        <v>0</v>
      </c>
      <c r="AH944">
        <v>0</v>
      </c>
      <c r="AI944">
        <v>0</v>
      </c>
      <c r="AJ944" t="s">
        <v>939</v>
      </c>
      <c r="AK944">
        <v>4700215</v>
      </c>
      <c r="AL944">
        <v>47000961</v>
      </c>
      <c r="AM944">
        <v>47000960</v>
      </c>
      <c r="AN944">
        <v>580857</v>
      </c>
      <c r="AO944">
        <v>6086795</v>
      </c>
      <c r="AP944">
        <v>580857</v>
      </c>
      <c r="AQ944">
        <v>6086795</v>
      </c>
      <c r="AR944" t="s">
        <v>758</v>
      </c>
      <c r="AS944" t="s">
        <v>762</v>
      </c>
      <c r="AT944">
        <v>5.0495000000000001</v>
      </c>
      <c r="AU944" t="s">
        <v>763</v>
      </c>
      <c r="AV944">
        <v>0.21440000000000001</v>
      </c>
      <c r="AW944" t="s">
        <v>763</v>
      </c>
      <c r="AX944">
        <v>108.0094</v>
      </c>
      <c r="AY944" t="s">
        <v>753</v>
      </c>
      <c r="AZ944">
        <v>0</v>
      </c>
      <c r="BA944" t="s">
        <v>762</v>
      </c>
      <c r="BB944" t="s">
        <v>762</v>
      </c>
      <c r="BC944" t="s">
        <v>753</v>
      </c>
      <c r="BD944" t="s">
        <v>762</v>
      </c>
    </row>
    <row r="945" spans="1:56" x14ac:dyDescent="0.25">
      <c r="A945" t="s">
        <v>1194</v>
      </c>
      <c r="B945">
        <v>407</v>
      </c>
      <c r="C945">
        <v>1</v>
      </c>
      <c r="D945" t="s">
        <v>998</v>
      </c>
      <c r="E945">
        <v>661</v>
      </c>
      <c r="F945">
        <v>6.5</v>
      </c>
      <c r="G945">
        <v>5</v>
      </c>
      <c r="H945">
        <v>0.94</v>
      </c>
      <c r="I945">
        <v>2.2000000000000002</v>
      </c>
      <c r="J945" t="s">
        <v>753</v>
      </c>
      <c r="K945" t="s">
        <v>762</v>
      </c>
      <c r="L945" t="s">
        <v>762</v>
      </c>
      <c r="M945" t="s">
        <v>738</v>
      </c>
      <c r="N945" t="s">
        <v>760</v>
      </c>
      <c r="O945" t="s">
        <v>2352</v>
      </c>
      <c r="P945" t="s">
        <v>753</v>
      </c>
      <c r="Q945" t="s">
        <v>753</v>
      </c>
      <c r="R945" t="s">
        <v>753</v>
      </c>
      <c r="S945" t="s">
        <v>753</v>
      </c>
      <c r="T945" t="s">
        <v>753</v>
      </c>
      <c r="U945" t="s">
        <v>762</v>
      </c>
      <c r="V945" t="s">
        <v>753</v>
      </c>
      <c r="W945" t="s">
        <v>762</v>
      </c>
      <c r="X945">
        <v>0</v>
      </c>
      <c r="Y945" t="s">
        <v>753</v>
      </c>
      <c r="Z945">
        <v>0</v>
      </c>
      <c r="AA945" t="s">
        <v>753</v>
      </c>
      <c r="AB945">
        <v>0</v>
      </c>
      <c r="AC945">
        <v>5.0000000000000001E-3</v>
      </c>
      <c r="AD945">
        <v>188.65129999999999</v>
      </c>
      <c r="AE945">
        <v>0.1</v>
      </c>
      <c r="AF945">
        <v>3160</v>
      </c>
      <c r="AG945">
        <v>0</v>
      </c>
      <c r="AH945">
        <v>0</v>
      </c>
      <c r="AI945">
        <v>0</v>
      </c>
      <c r="AJ945" t="s">
        <v>1195</v>
      </c>
      <c r="AK945">
        <v>2000091</v>
      </c>
      <c r="AL945">
        <v>20000214</v>
      </c>
      <c r="AM945">
        <v>20000213</v>
      </c>
      <c r="AN945">
        <v>494986</v>
      </c>
      <c r="AO945">
        <v>6259018</v>
      </c>
      <c r="AP945">
        <v>494986</v>
      </c>
      <c r="AQ945">
        <v>6259018</v>
      </c>
      <c r="AR945" t="s">
        <v>758</v>
      </c>
      <c r="AS945" t="s">
        <v>753</v>
      </c>
      <c r="AT945">
        <v>0.79090000000000005</v>
      </c>
      <c r="AU945" t="s">
        <v>763</v>
      </c>
      <c r="AV945">
        <v>4.9200000000000001E-2</v>
      </c>
      <c r="AW945" t="s">
        <v>763</v>
      </c>
      <c r="AX945">
        <v>91.454599999999999</v>
      </c>
      <c r="AY945" t="s">
        <v>753</v>
      </c>
      <c r="AZ945">
        <v>0</v>
      </c>
      <c r="BA945" t="s">
        <v>753</v>
      </c>
      <c r="BB945" t="s">
        <v>753</v>
      </c>
      <c r="BC945" t="s">
        <v>753</v>
      </c>
      <c r="BD945" t="s">
        <v>753</v>
      </c>
    </row>
    <row r="946" spans="1:56" x14ac:dyDescent="0.25">
      <c r="A946" t="s">
        <v>1196</v>
      </c>
      <c r="B946">
        <v>408</v>
      </c>
      <c r="C946">
        <v>1</v>
      </c>
      <c r="D946" t="s">
        <v>998</v>
      </c>
      <c r="E946">
        <v>851</v>
      </c>
      <c r="F946">
        <v>18.2</v>
      </c>
      <c r="G946">
        <v>12</v>
      </c>
      <c r="H946">
        <v>8.8699999999999992</v>
      </c>
      <c r="I946">
        <v>14.1</v>
      </c>
      <c r="J946" t="s">
        <v>753</v>
      </c>
      <c r="K946" t="s">
        <v>762</v>
      </c>
      <c r="L946" t="s">
        <v>762</v>
      </c>
      <c r="M946" t="s">
        <v>738</v>
      </c>
      <c r="N946" t="s">
        <v>762</v>
      </c>
      <c r="O946" t="s">
        <v>2352</v>
      </c>
      <c r="P946" t="s">
        <v>753</v>
      </c>
      <c r="Q946">
        <v>0</v>
      </c>
      <c r="R946" t="s">
        <v>753</v>
      </c>
      <c r="S946">
        <v>0</v>
      </c>
      <c r="T946" t="s">
        <v>753</v>
      </c>
      <c r="U946">
        <v>0</v>
      </c>
      <c r="V946" t="s">
        <v>753</v>
      </c>
      <c r="W946" t="s">
        <v>762</v>
      </c>
      <c r="X946">
        <v>0</v>
      </c>
      <c r="Y946" t="s">
        <v>753</v>
      </c>
      <c r="Z946">
        <v>0</v>
      </c>
      <c r="AA946" t="s">
        <v>753</v>
      </c>
      <c r="AB946">
        <v>0</v>
      </c>
      <c r="AC946">
        <v>4.3077000000000005</v>
      </c>
      <c r="AD946">
        <v>11.079599999999999</v>
      </c>
      <c r="AE946">
        <v>1.03355</v>
      </c>
      <c r="AF946">
        <v>3150</v>
      </c>
      <c r="AG946">
        <v>0</v>
      </c>
      <c r="AH946">
        <v>0</v>
      </c>
      <c r="AI946">
        <v>0</v>
      </c>
      <c r="AJ946" t="s">
        <v>1197</v>
      </c>
      <c r="AK946">
        <v>700009</v>
      </c>
      <c r="AL946">
        <v>7000327</v>
      </c>
      <c r="AM946">
        <v>7000011</v>
      </c>
      <c r="AN946">
        <v>554305</v>
      </c>
      <c r="AO946">
        <v>6328226</v>
      </c>
      <c r="AP946">
        <v>554305</v>
      </c>
      <c r="AQ946">
        <v>6328226</v>
      </c>
      <c r="AR946" t="s">
        <v>758</v>
      </c>
      <c r="AS946" t="s">
        <v>753</v>
      </c>
      <c r="AT946">
        <v>1.1151</v>
      </c>
      <c r="AU946" t="s">
        <v>755</v>
      </c>
      <c r="AV946">
        <v>0.30514999999999998</v>
      </c>
      <c r="AW946" t="s">
        <v>763</v>
      </c>
      <c r="AX946">
        <v>112.4282</v>
      </c>
      <c r="AY946" t="s">
        <v>753</v>
      </c>
      <c r="AZ946">
        <v>0</v>
      </c>
      <c r="BA946" t="s">
        <v>753</v>
      </c>
      <c r="BB946" t="s">
        <v>753</v>
      </c>
      <c r="BC946" t="s">
        <v>753</v>
      </c>
      <c r="BD946" t="s">
        <v>753</v>
      </c>
    </row>
    <row r="947" spans="1:56" x14ac:dyDescent="0.25">
      <c r="A947" t="s">
        <v>84</v>
      </c>
      <c r="B947">
        <v>220</v>
      </c>
      <c r="C947">
        <v>1</v>
      </c>
      <c r="D947" t="s">
        <v>961</v>
      </c>
      <c r="E947">
        <v>440</v>
      </c>
      <c r="F947">
        <v>17.8</v>
      </c>
      <c r="G947">
        <v>10</v>
      </c>
      <c r="H947">
        <v>3.23</v>
      </c>
      <c r="I947">
        <v>6.4</v>
      </c>
      <c r="J947" t="s">
        <v>753</v>
      </c>
      <c r="K947" t="s">
        <v>760</v>
      </c>
      <c r="L947" t="s">
        <v>760</v>
      </c>
      <c r="M947" t="s">
        <v>738</v>
      </c>
      <c r="N947" t="s">
        <v>787</v>
      </c>
      <c r="O947" t="s">
        <v>760</v>
      </c>
      <c r="P947" t="s">
        <v>753</v>
      </c>
      <c r="Q947" t="s">
        <v>760</v>
      </c>
      <c r="R947" t="s">
        <v>753</v>
      </c>
      <c r="S947" t="s">
        <v>760</v>
      </c>
      <c r="T947" t="s">
        <v>753</v>
      </c>
      <c r="U947" t="s">
        <v>760</v>
      </c>
      <c r="V947" t="s">
        <v>753</v>
      </c>
      <c r="W947" t="s">
        <v>760</v>
      </c>
      <c r="X947">
        <v>0</v>
      </c>
      <c r="Y947" t="s">
        <v>753</v>
      </c>
      <c r="Z947" t="s">
        <v>753</v>
      </c>
      <c r="AA947" t="s">
        <v>753</v>
      </c>
      <c r="AB947" t="s">
        <v>764</v>
      </c>
      <c r="AC947">
        <v>2.9477000000000002</v>
      </c>
      <c r="AD947">
        <v>28.898</v>
      </c>
      <c r="AE947" t="s">
        <v>1477</v>
      </c>
      <c r="AF947">
        <v>3150</v>
      </c>
      <c r="AG947">
        <v>0</v>
      </c>
      <c r="AH947">
        <v>0</v>
      </c>
      <c r="AI947">
        <v>0</v>
      </c>
      <c r="AJ947" t="s">
        <v>973</v>
      </c>
      <c r="AK947">
        <v>4400009</v>
      </c>
      <c r="AL947">
        <v>44000082</v>
      </c>
      <c r="AM947">
        <v>44000017</v>
      </c>
      <c r="AN947">
        <v>603570</v>
      </c>
      <c r="AO947">
        <v>6133607</v>
      </c>
      <c r="AP947">
        <v>603569</v>
      </c>
      <c r="AQ947">
        <v>6133543</v>
      </c>
      <c r="AR947" t="s">
        <v>758</v>
      </c>
      <c r="AS947" t="s">
        <v>762</v>
      </c>
      <c r="AT947">
        <v>2.6055999999999999</v>
      </c>
      <c r="AU947" t="s">
        <v>763</v>
      </c>
      <c r="AV947">
        <v>0.33339999999999997</v>
      </c>
      <c r="AW947" t="s">
        <v>763</v>
      </c>
      <c r="AX947">
        <v>99.068200000000004</v>
      </c>
      <c r="AY947" t="s">
        <v>753</v>
      </c>
      <c r="AZ947" t="s">
        <v>764</v>
      </c>
      <c r="BA947" t="s">
        <v>753</v>
      </c>
      <c r="BB947" t="s">
        <v>753</v>
      </c>
      <c r="BC947" t="s">
        <v>753</v>
      </c>
      <c r="BD947" t="s">
        <v>753</v>
      </c>
    </row>
    <row r="948" spans="1:56" x14ac:dyDescent="0.25">
      <c r="A948" t="s">
        <v>1851</v>
      </c>
      <c r="B948">
        <v>1513</v>
      </c>
      <c r="C948">
        <v>1</v>
      </c>
      <c r="D948" t="s">
        <v>975</v>
      </c>
      <c r="E948">
        <v>730</v>
      </c>
      <c r="F948">
        <v>35.9</v>
      </c>
      <c r="G948">
        <v>17</v>
      </c>
      <c r="H948">
        <v>0.5</v>
      </c>
      <c r="I948" t="s">
        <v>1477</v>
      </c>
      <c r="J948" t="s">
        <v>860</v>
      </c>
      <c r="K948" t="s">
        <v>1477</v>
      </c>
      <c r="L948" t="s">
        <v>1477</v>
      </c>
      <c r="M948">
        <v>0</v>
      </c>
      <c r="N948">
        <v>0</v>
      </c>
      <c r="O948" t="s">
        <v>2352</v>
      </c>
      <c r="P948" t="s">
        <v>860</v>
      </c>
      <c r="Q948">
        <v>0</v>
      </c>
      <c r="R948" t="s">
        <v>860</v>
      </c>
      <c r="S948">
        <v>0</v>
      </c>
      <c r="T948" t="s">
        <v>860</v>
      </c>
      <c r="U948">
        <v>0</v>
      </c>
      <c r="V948" t="s">
        <v>860</v>
      </c>
      <c r="W948">
        <v>0</v>
      </c>
      <c r="X948">
        <v>0</v>
      </c>
      <c r="Y948" t="s">
        <v>860</v>
      </c>
      <c r="Z948">
        <v>0</v>
      </c>
      <c r="AA948" t="s">
        <v>860</v>
      </c>
      <c r="AB948">
        <v>0</v>
      </c>
      <c r="AC948" t="s">
        <v>1477</v>
      </c>
      <c r="AD948" t="s">
        <v>1477</v>
      </c>
      <c r="AE948" t="s">
        <v>1477</v>
      </c>
      <c r="AF948">
        <v>0</v>
      </c>
      <c r="AG948">
        <v>0</v>
      </c>
      <c r="AH948">
        <v>0</v>
      </c>
      <c r="AI948">
        <v>0</v>
      </c>
      <c r="AJ948" t="s">
        <v>1138</v>
      </c>
      <c r="AK948" t="s">
        <v>1138</v>
      </c>
      <c r="AL948" t="s">
        <v>1138</v>
      </c>
      <c r="AM948" t="s">
        <v>1138</v>
      </c>
      <c r="AN948">
        <v>99</v>
      </c>
      <c r="AO948">
        <v>99</v>
      </c>
      <c r="AP948">
        <v>99</v>
      </c>
      <c r="AQ948">
        <v>99</v>
      </c>
      <c r="AR948" t="s">
        <v>1744</v>
      </c>
      <c r="AS948">
        <v>0</v>
      </c>
      <c r="AT948" t="s">
        <v>1477</v>
      </c>
      <c r="AU948">
        <v>0</v>
      </c>
      <c r="AV948" t="s">
        <v>1477</v>
      </c>
      <c r="AW948">
        <v>0</v>
      </c>
      <c r="AX948" t="s">
        <v>1477</v>
      </c>
      <c r="AY948">
        <v>0</v>
      </c>
      <c r="AZ948">
        <v>0</v>
      </c>
      <c r="BA948" t="s">
        <v>860</v>
      </c>
      <c r="BB948" t="s">
        <v>860</v>
      </c>
      <c r="BC948" t="s">
        <v>860</v>
      </c>
      <c r="BD948" t="s">
        <v>860</v>
      </c>
    </row>
    <row r="949" spans="1:56" x14ac:dyDescent="0.25">
      <c r="A949" t="s">
        <v>1874</v>
      </c>
      <c r="B949">
        <v>1809</v>
      </c>
      <c r="C949">
        <v>1</v>
      </c>
      <c r="D949" t="s">
        <v>941</v>
      </c>
      <c r="E949">
        <v>760</v>
      </c>
      <c r="F949">
        <v>7.2</v>
      </c>
      <c r="G949">
        <v>17</v>
      </c>
      <c r="H949" t="s">
        <v>1477</v>
      </c>
      <c r="I949" t="s">
        <v>1477</v>
      </c>
      <c r="J949" t="s">
        <v>753</v>
      </c>
      <c r="K949" t="s">
        <v>1477</v>
      </c>
      <c r="L949" t="s">
        <v>1477</v>
      </c>
      <c r="M949">
        <v>0</v>
      </c>
      <c r="N949">
        <v>0</v>
      </c>
      <c r="O949" t="s">
        <v>2352</v>
      </c>
      <c r="P949" t="s">
        <v>753</v>
      </c>
      <c r="Q949">
        <v>0</v>
      </c>
      <c r="R949" t="s">
        <v>753</v>
      </c>
      <c r="S949">
        <v>0</v>
      </c>
      <c r="T949" t="s">
        <v>753</v>
      </c>
      <c r="U949">
        <v>0</v>
      </c>
      <c r="V949" t="s">
        <v>753</v>
      </c>
      <c r="W949">
        <v>0</v>
      </c>
      <c r="X949">
        <v>0</v>
      </c>
      <c r="Y949" t="s">
        <v>753</v>
      </c>
      <c r="Z949">
        <v>0</v>
      </c>
      <c r="AA949" t="s">
        <v>753</v>
      </c>
      <c r="AB949">
        <v>0</v>
      </c>
      <c r="AC949" t="s">
        <v>1477</v>
      </c>
      <c r="AD949" t="s">
        <v>1477</v>
      </c>
      <c r="AE949" t="s">
        <v>1477</v>
      </c>
      <c r="AF949">
        <v>0</v>
      </c>
      <c r="AG949">
        <v>68</v>
      </c>
      <c r="AH949">
        <v>61</v>
      </c>
      <c r="AI949">
        <v>118</v>
      </c>
      <c r="AJ949" t="s">
        <v>1138</v>
      </c>
      <c r="AK949" t="s">
        <v>1138</v>
      </c>
      <c r="AL949" t="s">
        <v>1138</v>
      </c>
      <c r="AM949" t="s">
        <v>1138</v>
      </c>
      <c r="AN949">
        <v>99</v>
      </c>
      <c r="AO949">
        <v>99</v>
      </c>
      <c r="AP949">
        <v>99</v>
      </c>
      <c r="AQ949">
        <v>99</v>
      </c>
      <c r="AR949" t="s">
        <v>1744</v>
      </c>
      <c r="AS949">
        <v>0</v>
      </c>
      <c r="AT949" t="s">
        <v>1477</v>
      </c>
      <c r="AU949">
        <v>0</v>
      </c>
      <c r="AV949" t="s">
        <v>1477</v>
      </c>
      <c r="AW949">
        <v>0</v>
      </c>
      <c r="AX949" t="s">
        <v>1477</v>
      </c>
      <c r="AY949">
        <v>0</v>
      </c>
      <c r="AZ949">
        <v>0</v>
      </c>
      <c r="BA949" t="s">
        <v>753</v>
      </c>
      <c r="BB949" t="s">
        <v>753</v>
      </c>
      <c r="BC949" t="s">
        <v>753</v>
      </c>
      <c r="BD949" t="s">
        <v>753</v>
      </c>
    </row>
    <row r="950" spans="1:56" x14ac:dyDescent="0.25">
      <c r="A950" t="s">
        <v>1854</v>
      </c>
      <c r="B950">
        <v>1517</v>
      </c>
      <c r="C950">
        <v>1</v>
      </c>
      <c r="D950" t="s">
        <v>975</v>
      </c>
      <c r="E950">
        <v>740</v>
      </c>
      <c r="F950">
        <v>1.2</v>
      </c>
      <c r="G950">
        <v>17</v>
      </c>
      <c r="H950">
        <v>0.5</v>
      </c>
      <c r="I950" t="s">
        <v>1477</v>
      </c>
      <c r="J950" t="s">
        <v>753</v>
      </c>
      <c r="K950" t="s">
        <v>1477</v>
      </c>
      <c r="L950" t="s">
        <v>1477</v>
      </c>
      <c r="M950">
        <v>0</v>
      </c>
      <c r="N950">
        <v>0</v>
      </c>
      <c r="O950" t="s">
        <v>2352</v>
      </c>
      <c r="P950" t="s">
        <v>753</v>
      </c>
      <c r="Q950">
        <v>0</v>
      </c>
      <c r="R950" t="s">
        <v>753</v>
      </c>
      <c r="S950">
        <v>0</v>
      </c>
      <c r="T950" t="s">
        <v>753</v>
      </c>
      <c r="U950">
        <v>0</v>
      </c>
      <c r="V950" t="s">
        <v>753</v>
      </c>
      <c r="W950">
        <v>0</v>
      </c>
      <c r="X950">
        <v>0</v>
      </c>
      <c r="Y950" t="s">
        <v>753</v>
      </c>
      <c r="Z950">
        <v>0</v>
      </c>
      <c r="AA950" t="s">
        <v>753</v>
      </c>
      <c r="AB950">
        <v>0</v>
      </c>
      <c r="AC950" t="s">
        <v>1477</v>
      </c>
      <c r="AD950" t="s">
        <v>1477</v>
      </c>
      <c r="AE950" t="s">
        <v>1477</v>
      </c>
      <c r="AF950">
        <v>3160</v>
      </c>
      <c r="AG950">
        <v>53</v>
      </c>
      <c r="AH950">
        <v>49</v>
      </c>
      <c r="AI950">
        <v>34</v>
      </c>
      <c r="AJ950" t="s">
        <v>1138</v>
      </c>
      <c r="AK950" t="s">
        <v>1138</v>
      </c>
      <c r="AL950">
        <v>21000827</v>
      </c>
      <c r="AM950">
        <v>21000802</v>
      </c>
      <c r="AN950">
        <v>99</v>
      </c>
      <c r="AO950">
        <v>99</v>
      </c>
      <c r="AP950">
        <v>99</v>
      </c>
      <c r="AQ950">
        <v>99</v>
      </c>
      <c r="AR950" t="s">
        <v>758</v>
      </c>
      <c r="AS950">
        <v>0</v>
      </c>
      <c r="AT950" t="s">
        <v>1477</v>
      </c>
      <c r="AU950">
        <v>0</v>
      </c>
      <c r="AV950" t="s">
        <v>1477</v>
      </c>
      <c r="AW950">
        <v>0</v>
      </c>
      <c r="AX950" t="s">
        <v>1477</v>
      </c>
      <c r="AY950">
        <v>0</v>
      </c>
      <c r="AZ950">
        <v>0</v>
      </c>
      <c r="BA950" t="s">
        <v>753</v>
      </c>
      <c r="BB950" t="s">
        <v>753</v>
      </c>
      <c r="BC950" t="s">
        <v>753</v>
      </c>
      <c r="BD950" t="s">
        <v>753</v>
      </c>
    </row>
    <row r="951" spans="1:56" x14ac:dyDescent="0.25">
      <c r="A951" t="s">
        <v>1355</v>
      </c>
      <c r="B951">
        <v>549</v>
      </c>
      <c r="C951">
        <v>1</v>
      </c>
      <c r="D951" t="s">
        <v>975</v>
      </c>
      <c r="E951">
        <v>740</v>
      </c>
      <c r="F951">
        <v>3</v>
      </c>
      <c r="G951">
        <v>5</v>
      </c>
      <c r="H951">
        <v>0.53</v>
      </c>
      <c r="I951">
        <v>1.4</v>
      </c>
      <c r="J951" t="s">
        <v>753</v>
      </c>
      <c r="K951" t="s">
        <v>760</v>
      </c>
      <c r="L951" t="s">
        <v>760</v>
      </c>
      <c r="M951" t="s">
        <v>738</v>
      </c>
      <c r="N951" t="s">
        <v>760</v>
      </c>
      <c r="O951" t="s">
        <v>2352</v>
      </c>
      <c r="P951" t="s">
        <v>753</v>
      </c>
      <c r="Q951">
        <v>0</v>
      </c>
      <c r="R951" t="s">
        <v>753</v>
      </c>
      <c r="S951">
        <v>0</v>
      </c>
      <c r="T951" t="s">
        <v>753</v>
      </c>
      <c r="U951">
        <v>0</v>
      </c>
      <c r="V951" t="s">
        <v>753</v>
      </c>
      <c r="W951" t="s">
        <v>760</v>
      </c>
      <c r="X951">
        <v>0</v>
      </c>
      <c r="Y951" t="s">
        <v>753</v>
      </c>
      <c r="Z951">
        <v>0</v>
      </c>
      <c r="AA951" t="s">
        <v>753</v>
      </c>
      <c r="AB951" t="s">
        <v>790</v>
      </c>
      <c r="AC951">
        <v>1.0500000000000001E-2</v>
      </c>
      <c r="AD951">
        <v>265.98680000000002</v>
      </c>
      <c r="AE951" t="s">
        <v>1477</v>
      </c>
      <c r="AF951">
        <v>3160</v>
      </c>
      <c r="AG951">
        <v>53</v>
      </c>
      <c r="AH951">
        <v>49</v>
      </c>
      <c r="AI951">
        <v>34</v>
      </c>
      <c r="AJ951" t="s">
        <v>1356</v>
      </c>
      <c r="AK951">
        <v>2100822</v>
      </c>
      <c r="AL951">
        <v>21001714</v>
      </c>
      <c r="AM951">
        <v>21001713</v>
      </c>
      <c r="AN951">
        <v>527530</v>
      </c>
      <c r="AO951">
        <v>6211511</v>
      </c>
      <c r="AP951">
        <v>527518</v>
      </c>
      <c r="AQ951">
        <v>6211449</v>
      </c>
      <c r="AR951" t="s">
        <v>758</v>
      </c>
      <c r="AS951" t="s">
        <v>762</v>
      </c>
      <c r="AT951">
        <v>1.2237</v>
      </c>
      <c r="AU951" t="s">
        <v>763</v>
      </c>
      <c r="AV951">
        <v>0.13969999999999999</v>
      </c>
      <c r="AW951" t="s">
        <v>763</v>
      </c>
      <c r="AX951">
        <v>88.9816</v>
      </c>
      <c r="AY951" t="s">
        <v>753</v>
      </c>
      <c r="AZ951" t="s">
        <v>764</v>
      </c>
      <c r="BA951" t="s">
        <v>753</v>
      </c>
      <c r="BB951" t="s">
        <v>753</v>
      </c>
      <c r="BC951" t="s">
        <v>753</v>
      </c>
      <c r="BD951" t="s">
        <v>753</v>
      </c>
    </row>
    <row r="952" spans="1:56" x14ac:dyDescent="0.25">
      <c r="A952" t="s">
        <v>249</v>
      </c>
      <c r="B952">
        <v>550</v>
      </c>
      <c r="C952">
        <v>1</v>
      </c>
      <c r="D952" t="s">
        <v>975</v>
      </c>
      <c r="E952">
        <v>746</v>
      </c>
      <c r="F952">
        <v>39.299999999999997</v>
      </c>
      <c r="G952">
        <v>10</v>
      </c>
      <c r="H952">
        <v>3.96</v>
      </c>
      <c r="I952">
        <v>8</v>
      </c>
      <c r="J952" t="s">
        <v>753</v>
      </c>
      <c r="K952" t="s">
        <v>760</v>
      </c>
      <c r="L952" t="s">
        <v>760</v>
      </c>
      <c r="M952" t="s">
        <v>738</v>
      </c>
      <c r="N952" t="s">
        <v>760</v>
      </c>
      <c r="O952" t="s">
        <v>2352</v>
      </c>
      <c r="P952" t="s">
        <v>753</v>
      </c>
      <c r="Q952" t="s">
        <v>762</v>
      </c>
      <c r="R952" t="s">
        <v>753</v>
      </c>
      <c r="S952" t="s">
        <v>762</v>
      </c>
      <c r="T952" t="s">
        <v>753</v>
      </c>
      <c r="U952">
        <v>0</v>
      </c>
      <c r="V952" t="s">
        <v>753</v>
      </c>
      <c r="W952" t="s">
        <v>760</v>
      </c>
      <c r="X952">
        <v>0</v>
      </c>
      <c r="Y952" t="s">
        <v>753</v>
      </c>
      <c r="Z952">
        <v>0</v>
      </c>
      <c r="AA952" t="s">
        <v>753</v>
      </c>
      <c r="AB952">
        <v>0</v>
      </c>
      <c r="AC952">
        <v>2.5</v>
      </c>
      <c r="AD952">
        <v>14.690799999999999</v>
      </c>
      <c r="AE952" t="s">
        <v>1477</v>
      </c>
      <c r="AF952">
        <v>3150</v>
      </c>
      <c r="AG952">
        <v>0</v>
      </c>
      <c r="AH952">
        <v>0</v>
      </c>
      <c r="AI952">
        <v>0</v>
      </c>
      <c r="AJ952" t="s">
        <v>1357</v>
      </c>
      <c r="AK952">
        <v>2100589</v>
      </c>
      <c r="AL952">
        <v>21001932</v>
      </c>
      <c r="AM952">
        <v>21000950</v>
      </c>
      <c r="AN952">
        <v>555226</v>
      </c>
      <c r="AO952">
        <v>6208189</v>
      </c>
      <c r="AP952">
        <v>555436</v>
      </c>
      <c r="AQ952">
        <v>6208054</v>
      </c>
      <c r="AR952" t="s">
        <v>758</v>
      </c>
      <c r="AS952" t="s">
        <v>753</v>
      </c>
      <c r="AT952">
        <v>1.2040999999999999</v>
      </c>
      <c r="AU952" t="s">
        <v>763</v>
      </c>
      <c r="AV952">
        <v>0.15079999999999999</v>
      </c>
      <c r="AW952" t="s">
        <v>763</v>
      </c>
      <c r="AX952">
        <v>112.5908</v>
      </c>
      <c r="AY952" t="s">
        <v>753</v>
      </c>
      <c r="AZ952">
        <v>0</v>
      </c>
      <c r="BA952" t="s">
        <v>753</v>
      </c>
      <c r="BB952" t="s">
        <v>753</v>
      </c>
      <c r="BC952" t="s">
        <v>753</v>
      </c>
      <c r="BD952" t="s">
        <v>753</v>
      </c>
    </row>
    <row r="953" spans="1:56" x14ac:dyDescent="0.25">
      <c r="A953" t="s">
        <v>164</v>
      </c>
      <c r="B953">
        <v>409</v>
      </c>
      <c r="C953">
        <v>1</v>
      </c>
      <c r="D953" t="s">
        <v>998</v>
      </c>
      <c r="E953">
        <v>787</v>
      </c>
      <c r="F953">
        <v>14.7</v>
      </c>
      <c r="G953">
        <v>13</v>
      </c>
      <c r="H953">
        <v>0.42</v>
      </c>
      <c r="I953">
        <v>0.84</v>
      </c>
      <c r="J953" t="s">
        <v>753</v>
      </c>
      <c r="K953" t="s">
        <v>760</v>
      </c>
      <c r="L953" t="s">
        <v>760</v>
      </c>
      <c r="M953" t="s">
        <v>738</v>
      </c>
      <c r="N953" t="s">
        <v>762</v>
      </c>
      <c r="O953">
        <v>0</v>
      </c>
      <c r="P953" t="s">
        <v>753</v>
      </c>
      <c r="Q953" t="s">
        <v>762</v>
      </c>
      <c r="R953" t="s">
        <v>753</v>
      </c>
      <c r="S953" t="s">
        <v>762</v>
      </c>
      <c r="T953" t="s">
        <v>753</v>
      </c>
      <c r="U953" t="s">
        <v>760</v>
      </c>
      <c r="V953" t="s">
        <v>753</v>
      </c>
      <c r="W953" t="s">
        <v>760</v>
      </c>
      <c r="X953">
        <v>0</v>
      </c>
      <c r="Y953" t="s">
        <v>753</v>
      </c>
      <c r="Z953" t="s">
        <v>753</v>
      </c>
      <c r="AA953" t="s">
        <v>753</v>
      </c>
      <c r="AB953">
        <v>0</v>
      </c>
      <c r="AC953">
        <v>2.1082000000000001</v>
      </c>
      <c r="AD953">
        <v>138.86020000000002</v>
      </c>
      <c r="AE953">
        <v>0.11035</v>
      </c>
      <c r="AF953">
        <v>3140</v>
      </c>
      <c r="AG953">
        <v>23</v>
      </c>
      <c r="AH953">
        <v>23</v>
      </c>
      <c r="AI953">
        <v>0</v>
      </c>
      <c r="AJ953" t="s">
        <v>1198</v>
      </c>
      <c r="AK953">
        <v>100028</v>
      </c>
      <c r="AL953">
        <v>1000142</v>
      </c>
      <c r="AM953">
        <v>1000029</v>
      </c>
      <c r="AN953">
        <v>487720</v>
      </c>
      <c r="AO953">
        <v>6326560</v>
      </c>
      <c r="AP953">
        <v>487720</v>
      </c>
      <c r="AQ953">
        <v>6326560</v>
      </c>
      <c r="AR953" t="s">
        <v>758</v>
      </c>
      <c r="AS953" t="s">
        <v>753</v>
      </c>
      <c r="AT953">
        <v>1.43465</v>
      </c>
      <c r="AU953" t="s">
        <v>753</v>
      </c>
      <c r="AV953">
        <v>0.23475000000000001</v>
      </c>
      <c r="AW953" t="s">
        <v>763</v>
      </c>
      <c r="AX953">
        <v>100.53139999999999</v>
      </c>
      <c r="AY953" t="s">
        <v>753</v>
      </c>
      <c r="AZ953">
        <v>0</v>
      </c>
      <c r="BA953" t="s">
        <v>753</v>
      </c>
      <c r="BB953" t="s">
        <v>753</v>
      </c>
      <c r="BC953" t="s">
        <v>753</v>
      </c>
      <c r="BD953" t="s">
        <v>753</v>
      </c>
    </row>
    <row r="954" spans="1:56" x14ac:dyDescent="0.25">
      <c r="A954" t="s">
        <v>57</v>
      </c>
      <c r="B954">
        <v>159</v>
      </c>
      <c r="C954">
        <v>1</v>
      </c>
      <c r="D954" t="s">
        <v>863</v>
      </c>
      <c r="E954">
        <v>540</v>
      </c>
      <c r="F954">
        <v>6</v>
      </c>
      <c r="G954">
        <v>15</v>
      </c>
      <c r="H954">
        <v>0.35</v>
      </c>
      <c r="I954">
        <v>0.7</v>
      </c>
      <c r="J954" t="s">
        <v>753</v>
      </c>
      <c r="K954" t="s">
        <v>760</v>
      </c>
      <c r="L954" t="s">
        <v>760</v>
      </c>
      <c r="M954" t="s">
        <v>738</v>
      </c>
      <c r="N954" t="s">
        <v>760</v>
      </c>
      <c r="O954" t="s">
        <v>2352</v>
      </c>
      <c r="P954" t="s">
        <v>753</v>
      </c>
      <c r="Q954">
        <v>0</v>
      </c>
      <c r="R954" t="s">
        <v>753</v>
      </c>
      <c r="S954">
        <v>0</v>
      </c>
      <c r="T954" t="s">
        <v>753</v>
      </c>
      <c r="U954">
        <v>0</v>
      </c>
      <c r="V954" t="s">
        <v>753</v>
      </c>
      <c r="W954" t="s">
        <v>760</v>
      </c>
      <c r="X954">
        <v>0</v>
      </c>
      <c r="Y954" t="s">
        <v>753</v>
      </c>
      <c r="Z954">
        <v>0</v>
      </c>
      <c r="AA954" t="s">
        <v>753</v>
      </c>
      <c r="AB954">
        <v>0</v>
      </c>
      <c r="AC954">
        <v>3.8214000000000001</v>
      </c>
      <c r="AD954">
        <v>226.02629999999999</v>
      </c>
      <c r="AE954">
        <v>8.2861999999999991</v>
      </c>
      <c r="AF954">
        <v>1150</v>
      </c>
      <c r="AG954">
        <v>254</v>
      </c>
      <c r="AH954">
        <v>263</v>
      </c>
      <c r="AI954">
        <v>0</v>
      </c>
      <c r="AJ954" t="s">
        <v>914</v>
      </c>
      <c r="AK954">
        <v>4100047</v>
      </c>
      <c r="AL954">
        <v>41000590</v>
      </c>
      <c r="AM954">
        <v>41000055</v>
      </c>
      <c r="AN954">
        <v>556314</v>
      </c>
      <c r="AO954">
        <v>6084042</v>
      </c>
      <c r="AP954">
        <v>556314</v>
      </c>
      <c r="AQ954">
        <v>6084042</v>
      </c>
      <c r="AR954" t="s">
        <v>758</v>
      </c>
      <c r="AS954" t="s">
        <v>762</v>
      </c>
      <c r="AT954">
        <v>3.7917999999999998</v>
      </c>
      <c r="AU954" t="s">
        <v>763</v>
      </c>
      <c r="AV954">
        <v>0.25419999999999998</v>
      </c>
      <c r="AW954" t="s">
        <v>763</v>
      </c>
      <c r="AX954">
        <v>103.82470000000001</v>
      </c>
      <c r="AY954" t="s">
        <v>753</v>
      </c>
      <c r="AZ954">
        <v>0</v>
      </c>
      <c r="BA954" t="s">
        <v>753</v>
      </c>
      <c r="BB954" t="s">
        <v>753</v>
      </c>
      <c r="BC954" t="s">
        <v>753</v>
      </c>
      <c r="BD954" t="s">
        <v>753</v>
      </c>
    </row>
    <row r="955" spans="1:56" x14ac:dyDescent="0.25">
      <c r="A955" t="s">
        <v>250</v>
      </c>
      <c r="B955">
        <v>552</v>
      </c>
      <c r="C955">
        <v>1</v>
      </c>
      <c r="D955" t="s">
        <v>975</v>
      </c>
      <c r="E955">
        <v>615</v>
      </c>
      <c r="F955">
        <v>15.7</v>
      </c>
      <c r="G955">
        <v>9</v>
      </c>
      <c r="H955">
        <v>1.32</v>
      </c>
      <c r="I955">
        <v>2</v>
      </c>
      <c r="J955" t="s">
        <v>753</v>
      </c>
      <c r="K955" t="s">
        <v>753</v>
      </c>
      <c r="L955" t="s">
        <v>753</v>
      </c>
      <c r="M955" t="s">
        <v>754</v>
      </c>
      <c r="N955" t="s">
        <v>753</v>
      </c>
      <c r="O955" t="s">
        <v>2352</v>
      </c>
      <c r="P955" t="s">
        <v>753</v>
      </c>
      <c r="Q955" t="s">
        <v>753</v>
      </c>
      <c r="R955" t="s">
        <v>753</v>
      </c>
      <c r="S955" t="s">
        <v>753</v>
      </c>
      <c r="T955" t="s">
        <v>753</v>
      </c>
      <c r="U955">
        <v>0</v>
      </c>
      <c r="V955" t="s">
        <v>753</v>
      </c>
      <c r="W955" t="s">
        <v>753</v>
      </c>
      <c r="X955">
        <v>0</v>
      </c>
      <c r="Y955" t="s">
        <v>753</v>
      </c>
      <c r="Z955">
        <v>0</v>
      </c>
      <c r="AA955" t="s">
        <v>753</v>
      </c>
      <c r="AB955">
        <v>0</v>
      </c>
      <c r="AC955">
        <v>1.1348</v>
      </c>
      <c r="AD955">
        <v>12.349400000000001</v>
      </c>
      <c r="AE955" t="s">
        <v>1477</v>
      </c>
      <c r="AF955">
        <v>3150</v>
      </c>
      <c r="AG955">
        <v>0</v>
      </c>
      <c r="AH955">
        <v>0</v>
      </c>
      <c r="AI955">
        <v>0</v>
      </c>
      <c r="AJ955" t="s">
        <v>1358</v>
      </c>
      <c r="AK955">
        <v>2100011</v>
      </c>
      <c r="AL955">
        <v>21000963</v>
      </c>
      <c r="AM955">
        <v>21000254</v>
      </c>
      <c r="AN955">
        <v>540840</v>
      </c>
      <c r="AO955">
        <v>6210187</v>
      </c>
      <c r="AP955">
        <v>540819</v>
      </c>
      <c r="AQ955">
        <v>6210193</v>
      </c>
      <c r="AR955" t="s">
        <v>758</v>
      </c>
      <c r="AS955" t="s">
        <v>755</v>
      </c>
      <c r="AT955">
        <v>0.44466666666666671</v>
      </c>
      <c r="AU955" t="s">
        <v>755</v>
      </c>
      <c r="AV955">
        <v>5.7233333333333331E-2</v>
      </c>
      <c r="AW955" t="s">
        <v>755</v>
      </c>
      <c r="AX955">
        <v>121.73376666666667</v>
      </c>
      <c r="AY955" t="s">
        <v>753</v>
      </c>
      <c r="AZ955">
        <v>0</v>
      </c>
      <c r="BA955" t="s">
        <v>753</v>
      </c>
      <c r="BB955" t="s">
        <v>753</v>
      </c>
      <c r="BC955" t="s">
        <v>753</v>
      </c>
      <c r="BD955" t="s">
        <v>753</v>
      </c>
    </row>
    <row r="956" spans="1:56" x14ac:dyDescent="0.25">
      <c r="A956" t="s">
        <v>2152</v>
      </c>
      <c r="B956">
        <v>1702</v>
      </c>
      <c r="C956">
        <v>1</v>
      </c>
      <c r="D956" t="s">
        <v>932</v>
      </c>
      <c r="E956">
        <v>706</v>
      </c>
      <c r="F956">
        <v>21.5</v>
      </c>
      <c r="G956">
        <v>17</v>
      </c>
      <c r="H956">
        <v>0.76</v>
      </c>
      <c r="I956">
        <v>1.34</v>
      </c>
      <c r="J956" t="s">
        <v>753</v>
      </c>
      <c r="K956" t="s">
        <v>1477</v>
      </c>
      <c r="L956" t="s">
        <v>1477</v>
      </c>
      <c r="M956">
        <v>0</v>
      </c>
      <c r="N956">
        <v>0</v>
      </c>
      <c r="O956" t="s">
        <v>2352</v>
      </c>
      <c r="P956" t="s">
        <v>753</v>
      </c>
      <c r="Q956">
        <v>0</v>
      </c>
      <c r="R956" t="s">
        <v>753</v>
      </c>
      <c r="S956">
        <v>0</v>
      </c>
      <c r="T956" t="s">
        <v>753</v>
      </c>
      <c r="U956">
        <v>0</v>
      </c>
      <c r="V956" t="s">
        <v>753</v>
      </c>
      <c r="W956">
        <v>0</v>
      </c>
      <c r="X956">
        <v>0</v>
      </c>
      <c r="Y956" t="s">
        <v>753</v>
      </c>
      <c r="Z956">
        <v>0</v>
      </c>
      <c r="AA956" t="s">
        <v>753</v>
      </c>
      <c r="AB956">
        <v>0</v>
      </c>
      <c r="AC956">
        <v>0</v>
      </c>
      <c r="AD956">
        <v>0</v>
      </c>
      <c r="AE956">
        <v>0</v>
      </c>
      <c r="AF956">
        <v>0</v>
      </c>
      <c r="AG956">
        <v>51</v>
      </c>
      <c r="AH956">
        <v>47</v>
      </c>
      <c r="AI956">
        <v>0</v>
      </c>
      <c r="AJ956" t="s">
        <v>2153</v>
      </c>
      <c r="AK956" t="s">
        <v>1138</v>
      </c>
      <c r="AL956">
        <v>23000028</v>
      </c>
      <c r="AM956">
        <v>23000121</v>
      </c>
      <c r="AN956">
        <v>595927</v>
      </c>
      <c r="AO956">
        <v>6223647</v>
      </c>
      <c r="AP956">
        <v>99</v>
      </c>
      <c r="AQ956">
        <v>99</v>
      </c>
      <c r="AR956" t="s">
        <v>1744</v>
      </c>
      <c r="AS956" t="e">
        <v>#N/A</v>
      </c>
      <c r="AT956" t="s">
        <v>1477</v>
      </c>
      <c r="AU956">
        <v>0</v>
      </c>
      <c r="AV956" t="s">
        <v>1477</v>
      </c>
      <c r="AW956">
        <v>0</v>
      </c>
      <c r="AX956" t="s">
        <v>1477</v>
      </c>
      <c r="AY956">
        <v>0</v>
      </c>
      <c r="AZ956">
        <v>0</v>
      </c>
      <c r="BA956" t="s">
        <v>753</v>
      </c>
      <c r="BB956" t="s">
        <v>753</v>
      </c>
      <c r="BC956" t="s">
        <v>753</v>
      </c>
      <c r="BD956" t="s">
        <v>753</v>
      </c>
    </row>
    <row r="957" spans="1:56" x14ac:dyDescent="0.25">
      <c r="A957" t="s">
        <v>294</v>
      </c>
      <c r="B957">
        <v>646</v>
      </c>
      <c r="C957">
        <v>1</v>
      </c>
      <c r="D957" t="s">
        <v>941</v>
      </c>
      <c r="E957">
        <v>760</v>
      </c>
      <c r="F957">
        <v>193.7</v>
      </c>
      <c r="G957">
        <v>11</v>
      </c>
      <c r="H957">
        <v>0.14000000000000001</v>
      </c>
      <c r="I957">
        <v>0.3</v>
      </c>
      <c r="J957" t="s">
        <v>753</v>
      </c>
      <c r="K957" t="s">
        <v>755</v>
      </c>
      <c r="L957" t="s">
        <v>755</v>
      </c>
      <c r="M957" t="s">
        <v>754</v>
      </c>
      <c r="N957" t="s">
        <v>755</v>
      </c>
      <c r="O957" t="s">
        <v>2352</v>
      </c>
      <c r="P957" t="s">
        <v>753</v>
      </c>
      <c r="Q957">
        <v>0</v>
      </c>
      <c r="R957" t="s">
        <v>753</v>
      </c>
      <c r="S957">
        <v>0</v>
      </c>
      <c r="T957" t="s">
        <v>753</v>
      </c>
      <c r="U957">
        <v>0</v>
      </c>
      <c r="V957" t="s">
        <v>753</v>
      </c>
      <c r="W957" t="s">
        <v>755</v>
      </c>
      <c r="X957">
        <v>0</v>
      </c>
      <c r="Y957" t="s">
        <v>753</v>
      </c>
      <c r="Z957">
        <v>0</v>
      </c>
      <c r="AA957" t="s">
        <v>753</v>
      </c>
      <c r="AB957">
        <v>0</v>
      </c>
      <c r="AC957">
        <v>1.3803000000000001</v>
      </c>
      <c r="AD957">
        <v>19.940100000000001</v>
      </c>
      <c r="AE957">
        <v>9.8353000000000002</v>
      </c>
      <c r="AF957">
        <v>1150</v>
      </c>
      <c r="AG957">
        <v>69</v>
      </c>
      <c r="AH957">
        <v>62</v>
      </c>
      <c r="AI957">
        <v>43</v>
      </c>
      <c r="AJ957" t="s">
        <v>1458</v>
      </c>
      <c r="AK957">
        <v>1600185</v>
      </c>
      <c r="AL957">
        <v>16001158</v>
      </c>
      <c r="AM957">
        <v>16001157</v>
      </c>
      <c r="AN957">
        <v>453169</v>
      </c>
      <c r="AO957">
        <v>6190003</v>
      </c>
      <c r="AP957">
        <v>453169</v>
      </c>
      <c r="AQ957">
        <v>6190003</v>
      </c>
      <c r="AR957" t="s">
        <v>758</v>
      </c>
      <c r="AS957">
        <v>0</v>
      </c>
      <c r="AT957">
        <v>0.80279999999999996</v>
      </c>
      <c r="AU957" t="s">
        <v>755</v>
      </c>
      <c r="AV957">
        <v>4.3400000000000001E-2</v>
      </c>
      <c r="AW957" t="s">
        <v>753</v>
      </c>
      <c r="AX957">
        <v>92.8446</v>
      </c>
      <c r="AY957" t="s">
        <v>753</v>
      </c>
      <c r="AZ957">
        <v>0</v>
      </c>
      <c r="BA957" t="s">
        <v>753</v>
      </c>
      <c r="BB957" t="s">
        <v>753</v>
      </c>
      <c r="BC957" t="s">
        <v>753</v>
      </c>
      <c r="BD957" t="s">
        <v>753</v>
      </c>
    </row>
    <row r="958" spans="1:56" x14ac:dyDescent="0.25">
      <c r="A958" t="s">
        <v>1853</v>
      </c>
      <c r="B958">
        <v>1516</v>
      </c>
      <c r="C958">
        <v>1</v>
      </c>
      <c r="D958" t="s">
        <v>975</v>
      </c>
      <c r="E958">
        <v>730</v>
      </c>
      <c r="F958">
        <v>10.6</v>
      </c>
      <c r="G958">
        <v>17</v>
      </c>
      <c r="H958">
        <v>0.5</v>
      </c>
      <c r="I958" t="s">
        <v>1477</v>
      </c>
      <c r="J958" t="s">
        <v>860</v>
      </c>
      <c r="K958" t="s">
        <v>1477</v>
      </c>
      <c r="L958" t="s">
        <v>1477</v>
      </c>
      <c r="M958">
        <v>0</v>
      </c>
      <c r="N958">
        <v>0</v>
      </c>
      <c r="O958" t="s">
        <v>2352</v>
      </c>
      <c r="P958" t="s">
        <v>860</v>
      </c>
      <c r="Q958">
        <v>0</v>
      </c>
      <c r="R958" t="s">
        <v>860</v>
      </c>
      <c r="S958">
        <v>0</v>
      </c>
      <c r="T958" t="s">
        <v>860</v>
      </c>
      <c r="U958">
        <v>0</v>
      </c>
      <c r="V958" t="s">
        <v>860</v>
      </c>
      <c r="W958">
        <v>0</v>
      </c>
      <c r="X958">
        <v>0</v>
      </c>
      <c r="Y958" t="s">
        <v>860</v>
      </c>
      <c r="Z958">
        <v>0</v>
      </c>
      <c r="AA958" t="s">
        <v>860</v>
      </c>
      <c r="AB958">
        <v>0</v>
      </c>
      <c r="AC958" t="s">
        <v>1477</v>
      </c>
      <c r="AD958" t="s">
        <v>1477</v>
      </c>
      <c r="AE958" t="s">
        <v>1477</v>
      </c>
      <c r="AF958">
        <v>0</v>
      </c>
      <c r="AG958">
        <v>0</v>
      </c>
      <c r="AH958">
        <v>0</v>
      </c>
      <c r="AI958">
        <v>0</v>
      </c>
      <c r="AJ958" t="s">
        <v>1138</v>
      </c>
      <c r="AK958" t="s">
        <v>1138</v>
      </c>
      <c r="AL958" t="s">
        <v>1138</v>
      </c>
      <c r="AM958" t="s">
        <v>1138</v>
      </c>
      <c r="AN958">
        <v>99</v>
      </c>
      <c r="AO958">
        <v>99</v>
      </c>
      <c r="AP958">
        <v>99</v>
      </c>
      <c r="AQ958">
        <v>99</v>
      </c>
      <c r="AR958" t="s">
        <v>1744</v>
      </c>
      <c r="AS958">
        <v>0</v>
      </c>
      <c r="AT958" t="s">
        <v>1477</v>
      </c>
      <c r="AU958">
        <v>0</v>
      </c>
      <c r="AV958" t="s">
        <v>1477</v>
      </c>
      <c r="AW958">
        <v>0</v>
      </c>
      <c r="AX958" t="s">
        <v>1477</v>
      </c>
      <c r="AY958">
        <v>0</v>
      </c>
      <c r="AZ958">
        <v>0</v>
      </c>
      <c r="BA958" t="s">
        <v>860</v>
      </c>
      <c r="BB958" t="s">
        <v>860</v>
      </c>
      <c r="BC958" t="s">
        <v>860</v>
      </c>
      <c r="BD958" t="s">
        <v>860</v>
      </c>
    </row>
    <row r="959" spans="1:56" x14ac:dyDescent="0.25">
      <c r="A959" t="s">
        <v>1249</v>
      </c>
      <c r="B959">
        <v>445</v>
      </c>
      <c r="C959">
        <v>1</v>
      </c>
      <c r="D959" t="s">
        <v>1217</v>
      </c>
      <c r="E959">
        <v>665</v>
      </c>
      <c r="F959">
        <v>6.9</v>
      </c>
      <c r="G959">
        <v>15</v>
      </c>
      <c r="H959">
        <v>0.06</v>
      </c>
      <c r="I959">
        <v>0.1</v>
      </c>
      <c r="J959" t="s">
        <v>753</v>
      </c>
      <c r="K959" t="s">
        <v>753</v>
      </c>
      <c r="L959" t="s">
        <v>753</v>
      </c>
      <c r="M959" t="s">
        <v>754</v>
      </c>
      <c r="N959" t="s">
        <v>753</v>
      </c>
      <c r="O959" t="s">
        <v>2352</v>
      </c>
      <c r="P959" t="s">
        <v>753</v>
      </c>
      <c r="Q959">
        <v>0</v>
      </c>
      <c r="R959" t="s">
        <v>753</v>
      </c>
      <c r="S959">
        <v>0</v>
      </c>
      <c r="T959" t="s">
        <v>753</v>
      </c>
      <c r="U959">
        <v>0</v>
      </c>
      <c r="V959" t="s">
        <v>753</v>
      </c>
      <c r="W959" t="s">
        <v>753</v>
      </c>
      <c r="X959">
        <v>0</v>
      </c>
      <c r="Y959" t="s">
        <v>753</v>
      </c>
      <c r="Z959">
        <v>0</v>
      </c>
      <c r="AA959" t="s">
        <v>753</v>
      </c>
      <c r="AB959">
        <v>0</v>
      </c>
      <c r="AC959">
        <v>2.4605999999999999</v>
      </c>
      <c r="AD959">
        <v>117.0676</v>
      </c>
      <c r="AE959">
        <v>6.9111000000000002</v>
      </c>
      <c r="AF959">
        <v>1150</v>
      </c>
      <c r="AG959">
        <v>65</v>
      </c>
      <c r="AH959">
        <v>58</v>
      </c>
      <c r="AI959">
        <v>38</v>
      </c>
      <c r="AJ959" t="s">
        <v>1250</v>
      </c>
      <c r="AK959">
        <v>2200168</v>
      </c>
      <c r="AL959">
        <v>22001295</v>
      </c>
      <c r="AM959">
        <v>22001294</v>
      </c>
      <c r="AN959">
        <v>448919</v>
      </c>
      <c r="AO959">
        <v>6253706</v>
      </c>
      <c r="AP959">
        <v>448919</v>
      </c>
      <c r="AQ959">
        <v>6253706</v>
      </c>
      <c r="AR959" t="s">
        <v>758</v>
      </c>
      <c r="AS959">
        <v>0</v>
      </c>
      <c r="AT959">
        <v>1.9533</v>
      </c>
      <c r="AU959" t="s">
        <v>753</v>
      </c>
      <c r="AV959">
        <v>6.0100000000000001E-2</v>
      </c>
      <c r="AW959" t="s">
        <v>753</v>
      </c>
      <c r="AX959">
        <v>115.828</v>
      </c>
      <c r="AY959" t="s">
        <v>753</v>
      </c>
      <c r="AZ959">
        <v>0</v>
      </c>
      <c r="BA959" t="s">
        <v>753</v>
      </c>
      <c r="BB959" t="s">
        <v>753</v>
      </c>
      <c r="BC959" t="s">
        <v>753</v>
      </c>
      <c r="BD959" t="s">
        <v>753</v>
      </c>
    </row>
    <row r="960" spans="1:56" x14ac:dyDescent="0.25">
      <c r="A960" t="s">
        <v>1829</v>
      </c>
      <c r="B960">
        <v>1401</v>
      </c>
      <c r="C960">
        <v>1</v>
      </c>
      <c r="D960" t="s">
        <v>1217</v>
      </c>
      <c r="E960">
        <v>661</v>
      </c>
      <c r="F960">
        <v>17.8</v>
      </c>
      <c r="G960">
        <v>17</v>
      </c>
      <c r="H960" t="s">
        <v>1477</v>
      </c>
      <c r="I960" t="s">
        <v>1477</v>
      </c>
      <c r="J960" t="s">
        <v>860</v>
      </c>
      <c r="K960" t="s">
        <v>1477</v>
      </c>
      <c r="L960" t="s">
        <v>1477</v>
      </c>
      <c r="M960">
        <v>0</v>
      </c>
      <c r="N960">
        <v>0</v>
      </c>
      <c r="O960" t="s">
        <v>2352</v>
      </c>
      <c r="P960" t="s">
        <v>860</v>
      </c>
      <c r="Q960">
        <v>0</v>
      </c>
      <c r="R960" t="s">
        <v>860</v>
      </c>
      <c r="S960">
        <v>0</v>
      </c>
      <c r="T960" t="s">
        <v>860</v>
      </c>
      <c r="U960">
        <v>0</v>
      </c>
      <c r="V960" t="s">
        <v>860</v>
      </c>
      <c r="W960">
        <v>0</v>
      </c>
      <c r="X960">
        <v>0</v>
      </c>
      <c r="Y960" t="s">
        <v>860</v>
      </c>
      <c r="Z960">
        <v>0</v>
      </c>
      <c r="AA960" t="s">
        <v>860</v>
      </c>
      <c r="AB960">
        <v>0</v>
      </c>
      <c r="AC960" t="s">
        <v>1477</v>
      </c>
      <c r="AD960" t="s">
        <v>1477</v>
      </c>
      <c r="AE960" t="s">
        <v>1477</v>
      </c>
      <c r="AF960">
        <v>0</v>
      </c>
      <c r="AG960">
        <v>0</v>
      </c>
      <c r="AH960">
        <v>0</v>
      </c>
      <c r="AI960">
        <v>0</v>
      </c>
      <c r="AJ960" t="s">
        <v>1138</v>
      </c>
      <c r="AK960" t="s">
        <v>1138</v>
      </c>
      <c r="AL960" t="s">
        <v>1138</v>
      </c>
      <c r="AM960" t="s">
        <v>1138</v>
      </c>
      <c r="AN960">
        <v>99</v>
      </c>
      <c r="AO960">
        <v>99</v>
      </c>
      <c r="AP960">
        <v>99</v>
      </c>
      <c r="AQ960">
        <v>99</v>
      </c>
      <c r="AR960" t="s">
        <v>1744</v>
      </c>
      <c r="AS960">
        <v>0</v>
      </c>
      <c r="AT960" t="s">
        <v>1477</v>
      </c>
      <c r="AU960">
        <v>0</v>
      </c>
      <c r="AV960" t="s">
        <v>1477</v>
      </c>
      <c r="AW960">
        <v>0</v>
      </c>
      <c r="AX960" t="s">
        <v>1477</v>
      </c>
      <c r="AY960">
        <v>0</v>
      </c>
      <c r="AZ960">
        <v>0</v>
      </c>
      <c r="BA960" t="s">
        <v>860</v>
      </c>
      <c r="BB960" t="s">
        <v>860</v>
      </c>
      <c r="BC960" t="s">
        <v>860</v>
      </c>
      <c r="BD960" t="s">
        <v>860</v>
      </c>
    </row>
    <row r="961" spans="1:56" x14ac:dyDescent="0.25">
      <c r="A961" t="s">
        <v>67</v>
      </c>
      <c r="B961">
        <v>185</v>
      </c>
      <c r="C961">
        <v>1</v>
      </c>
      <c r="D961" t="s">
        <v>917</v>
      </c>
      <c r="E961">
        <v>410</v>
      </c>
      <c r="F961">
        <v>10.199999999999999</v>
      </c>
      <c r="G961">
        <v>15</v>
      </c>
      <c r="H961">
        <v>0.27</v>
      </c>
      <c r="I961">
        <v>2.1</v>
      </c>
      <c r="J961" t="s">
        <v>787</v>
      </c>
      <c r="K961" t="s">
        <v>787</v>
      </c>
      <c r="L961" t="s">
        <v>787</v>
      </c>
      <c r="M961" t="s">
        <v>754</v>
      </c>
      <c r="N961" t="s">
        <v>787</v>
      </c>
      <c r="O961" t="s">
        <v>2352</v>
      </c>
      <c r="P961" t="s">
        <v>860</v>
      </c>
      <c r="Q961">
        <v>0</v>
      </c>
      <c r="R961" t="s">
        <v>860</v>
      </c>
      <c r="S961">
        <v>0</v>
      </c>
      <c r="T961" t="s">
        <v>860</v>
      </c>
      <c r="U961">
        <v>0</v>
      </c>
      <c r="V961" t="s">
        <v>787</v>
      </c>
      <c r="W961" t="s">
        <v>787</v>
      </c>
      <c r="X961">
        <v>0</v>
      </c>
      <c r="Y961" t="s">
        <v>860</v>
      </c>
      <c r="Z961">
        <v>0</v>
      </c>
      <c r="AA961" t="s">
        <v>860</v>
      </c>
      <c r="AB961">
        <v>0</v>
      </c>
      <c r="AC961">
        <v>3.9652499999999997</v>
      </c>
      <c r="AD961">
        <v>167.22699999999998</v>
      </c>
      <c r="AE961">
        <v>1.42055</v>
      </c>
      <c r="AF961">
        <v>3150</v>
      </c>
      <c r="AG961">
        <v>112</v>
      </c>
      <c r="AH961">
        <v>96</v>
      </c>
      <c r="AI961">
        <v>47</v>
      </c>
      <c r="AJ961" t="s">
        <v>940</v>
      </c>
      <c r="AK961">
        <v>4600070</v>
      </c>
      <c r="AL961">
        <v>46000481</v>
      </c>
      <c r="AM961">
        <v>46000480</v>
      </c>
      <c r="AN961">
        <v>552060</v>
      </c>
      <c r="AO961">
        <v>6136850</v>
      </c>
      <c r="AP961">
        <v>552060</v>
      </c>
      <c r="AQ961">
        <v>6136850</v>
      </c>
      <c r="AR961" t="s">
        <v>758</v>
      </c>
      <c r="AS961" t="s">
        <v>762</v>
      </c>
      <c r="AT961">
        <v>4.7202500000000001</v>
      </c>
      <c r="AU961" t="s">
        <v>763</v>
      </c>
      <c r="AV961">
        <v>0.54430000000000001</v>
      </c>
      <c r="AW961" t="s">
        <v>763</v>
      </c>
      <c r="AX961">
        <v>72.230450000000005</v>
      </c>
      <c r="AY961" t="s">
        <v>753</v>
      </c>
      <c r="AZ961">
        <v>0</v>
      </c>
      <c r="BA961" t="s">
        <v>762</v>
      </c>
      <c r="BB961" t="s">
        <v>762</v>
      </c>
      <c r="BC961" t="s">
        <v>753</v>
      </c>
      <c r="BD961" t="s">
        <v>762</v>
      </c>
    </row>
    <row r="962" spans="1:56" x14ac:dyDescent="0.25">
      <c r="A962" t="s">
        <v>1941</v>
      </c>
      <c r="B962">
        <v>2503</v>
      </c>
      <c r="C962">
        <v>2</v>
      </c>
      <c r="D962" t="s">
        <v>1541</v>
      </c>
      <c r="E962">
        <v>370</v>
      </c>
      <c r="F962">
        <v>5.6</v>
      </c>
      <c r="G962">
        <v>17</v>
      </c>
      <c r="H962" t="s">
        <v>1477</v>
      </c>
      <c r="I962" t="s">
        <v>1477</v>
      </c>
      <c r="J962" t="s">
        <v>753</v>
      </c>
      <c r="K962" t="s">
        <v>1477</v>
      </c>
      <c r="L962" t="s">
        <v>1477</v>
      </c>
      <c r="M962">
        <v>0</v>
      </c>
      <c r="N962">
        <v>0</v>
      </c>
      <c r="O962" t="s">
        <v>2352</v>
      </c>
      <c r="P962" t="s">
        <v>753</v>
      </c>
      <c r="Q962">
        <v>0</v>
      </c>
      <c r="R962" t="s">
        <v>753</v>
      </c>
      <c r="S962">
        <v>0</v>
      </c>
      <c r="T962" t="s">
        <v>753</v>
      </c>
      <c r="U962">
        <v>0</v>
      </c>
      <c r="V962" t="s">
        <v>753</v>
      </c>
      <c r="W962">
        <v>0</v>
      </c>
      <c r="X962">
        <v>0</v>
      </c>
      <c r="Y962" t="s">
        <v>753</v>
      </c>
      <c r="Z962">
        <v>0</v>
      </c>
      <c r="AA962" t="s">
        <v>753</v>
      </c>
      <c r="AB962">
        <v>0</v>
      </c>
      <c r="AC962" t="s">
        <v>1477</v>
      </c>
      <c r="AD962" t="s">
        <v>1477</v>
      </c>
      <c r="AE962" t="s">
        <v>1477</v>
      </c>
      <c r="AF962">
        <v>0</v>
      </c>
      <c r="AG962">
        <v>0</v>
      </c>
      <c r="AH962">
        <v>0</v>
      </c>
      <c r="AI962">
        <v>0</v>
      </c>
      <c r="AJ962" t="s">
        <v>1138</v>
      </c>
      <c r="AK962" t="s">
        <v>1138</v>
      </c>
      <c r="AL962" t="s">
        <v>1138</v>
      </c>
      <c r="AM962" t="s">
        <v>1138</v>
      </c>
      <c r="AN962">
        <v>99</v>
      </c>
      <c r="AO962">
        <v>99</v>
      </c>
      <c r="AP962">
        <v>99</v>
      </c>
      <c r="AQ962">
        <v>99</v>
      </c>
      <c r="AR962" t="s">
        <v>1744</v>
      </c>
      <c r="AS962">
        <v>0</v>
      </c>
      <c r="AT962" t="s">
        <v>1477</v>
      </c>
      <c r="AU962">
        <v>0</v>
      </c>
      <c r="AV962" t="s">
        <v>1477</v>
      </c>
      <c r="AW962">
        <v>0</v>
      </c>
      <c r="AX962" t="s">
        <v>1477</v>
      </c>
      <c r="AY962">
        <v>0</v>
      </c>
      <c r="AZ962">
        <v>0</v>
      </c>
      <c r="BA962" t="s">
        <v>753</v>
      </c>
      <c r="BB962" t="s">
        <v>753</v>
      </c>
      <c r="BC962" t="s">
        <v>753</v>
      </c>
      <c r="BD962" t="s">
        <v>753</v>
      </c>
    </row>
    <row r="963" spans="1:56" x14ac:dyDescent="0.25">
      <c r="A963" t="s">
        <v>23</v>
      </c>
      <c r="B963">
        <v>91</v>
      </c>
      <c r="C963">
        <v>1</v>
      </c>
      <c r="D963" t="s">
        <v>801</v>
      </c>
      <c r="E963">
        <v>621</v>
      </c>
      <c r="F963">
        <v>25</v>
      </c>
      <c r="G963">
        <v>13</v>
      </c>
      <c r="H963">
        <v>1.02</v>
      </c>
      <c r="I963">
        <v>1.9</v>
      </c>
      <c r="J963" t="s">
        <v>760</v>
      </c>
      <c r="K963" t="s">
        <v>760</v>
      </c>
      <c r="L963" t="s">
        <v>760</v>
      </c>
      <c r="M963" t="s">
        <v>754</v>
      </c>
      <c r="N963" t="s">
        <v>760</v>
      </c>
      <c r="O963" t="s">
        <v>2352</v>
      </c>
      <c r="P963" t="s">
        <v>860</v>
      </c>
      <c r="Q963" t="s">
        <v>762</v>
      </c>
      <c r="R963" t="s">
        <v>762</v>
      </c>
      <c r="S963" t="s">
        <v>762</v>
      </c>
      <c r="T963" t="s">
        <v>762</v>
      </c>
      <c r="U963">
        <v>0</v>
      </c>
      <c r="V963" t="s">
        <v>760</v>
      </c>
      <c r="W963" t="s">
        <v>760</v>
      </c>
      <c r="X963">
        <v>0</v>
      </c>
      <c r="Y963" t="s">
        <v>860</v>
      </c>
      <c r="Z963">
        <v>0</v>
      </c>
      <c r="AA963" t="s">
        <v>860</v>
      </c>
      <c r="AB963">
        <v>0</v>
      </c>
      <c r="AC963">
        <v>3.335</v>
      </c>
      <c r="AD963">
        <v>70.156199999999998</v>
      </c>
      <c r="AE963" t="s">
        <v>1477</v>
      </c>
      <c r="AF963">
        <v>0</v>
      </c>
      <c r="AG963">
        <v>0</v>
      </c>
      <c r="AH963">
        <v>0</v>
      </c>
      <c r="AI963">
        <v>0</v>
      </c>
      <c r="AJ963" t="s">
        <v>861</v>
      </c>
      <c r="AK963">
        <v>3800064</v>
      </c>
      <c r="AL963">
        <v>38000132</v>
      </c>
      <c r="AM963">
        <v>38000108</v>
      </c>
      <c r="AN963">
        <v>523790</v>
      </c>
      <c r="AO963">
        <v>6139980</v>
      </c>
      <c r="AP963">
        <v>523699</v>
      </c>
      <c r="AQ963">
        <v>6139975</v>
      </c>
      <c r="AR963" t="s">
        <v>758</v>
      </c>
      <c r="AS963" t="s">
        <v>762</v>
      </c>
      <c r="AT963">
        <v>1.6906000000000001</v>
      </c>
      <c r="AU963" t="s">
        <v>763</v>
      </c>
      <c r="AV963">
        <v>0.29599999999999999</v>
      </c>
      <c r="AW963" t="s">
        <v>763</v>
      </c>
      <c r="AX963">
        <v>93.654899999999998</v>
      </c>
      <c r="AY963" t="s">
        <v>753</v>
      </c>
      <c r="AZ963">
        <v>0</v>
      </c>
      <c r="BA963" t="s">
        <v>763</v>
      </c>
      <c r="BB963" t="s">
        <v>762</v>
      </c>
      <c r="BC963" t="s">
        <v>753</v>
      </c>
      <c r="BD963" t="s">
        <v>762</v>
      </c>
    </row>
    <row r="964" spans="1:56" x14ac:dyDescent="0.25">
      <c r="A964" t="s">
        <v>1804</v>
      </c>
      <c r="B964">
        <v>1214</v>
      </c>
      <c r="C964">
        <v>1</v>
      </c>
      <c r="D964" t="s">
        <v>998</v>
      </c>
      <c r="E964">
        <v>787</v>
      </c>
      <c r="F964">
        <v>4.5</v>
      </c>
      <c r="G964">
        <v>1</v>
      </c>
      <c r="H964">
        <v>0.24</v>
      </c>
      <c r="I964">
        <v>0.9</v>
      </c>
      <c r="J964" t="s">
        <v>753</v>
      </c>
      <c r="K964" t="s">
        <v>755</v>
      </c>
      <c r="L964" t="s">
        <v>755</v>
      </c>
      <c r="M964" t="s">
        <v>754</v>
      </c>
      <c r="N964" t="s">
        <v>755</v>
      </c>
      <c r="O964" t="s">
        <v>2352</v>
      </c>
      <c r="P964" t="s">
        <v>753</v>
      </c>
      <c r="Q964" t="s">
        <v>755</v>
      </c>
      <c r="R964" t="s">
        <v>753</v>
      </c>
      <c r="S964" t="s">
        <v>755</v>
      </c>
      <c r="T964" t="s">
        <v>753</v>
      </c>
      <c r="U964">
        <v>0</v>
      </c>
      <c r="V964" t="s">
        <v>753</v>
      </c>
      <c r="W964" t="s">
        <v>755</v>
      </c>
      <c r="X964">
        <v>0</v>
      </c>
      <c r="Y964" t="s">
        <v>753</v>
      </c>
      <c r="Z964">
        <v>0</v>
      </c>
      <c r="AA964" t="s">
        <v>753</v>
      </c>
      <c r="AB964">
        <v>0</v>
      </c>
      <c r="AC964">
        <v>1.3299999999999999E-2</v>
      </c>
      <c r="AD964">
        <v>48.365099999999998</v>
      </c>
      <c r="AE964">
        <v>0</v>
      </c>
      <c r="AF964">
        <v>3130</v>
      </c>
      <c r="AG964">
        <v>43</v>
      </c>
      <c r="AH964">
        <v>184</v>
      </c>
      <c r="AI964">
        <v>119</v>
      </c>
      <c r="AJ964" t="s">
        <v>1805</v>
      </c>
      <c r="AK964">
        <v>1100063</v>
      </c>
      <c r="AL964">
        <v>11000286</v>
      </c>
      <c r="AM964">
        <v>11000285</v>
      </c>
      <c r="AN964">
        <v>459825</v>
      </c>
      <c r="AO964">
        <v>6305224</v>
      </c>
      <c r="AP964">
        <v>459825</v>
      </c>
      <c r="AQ964">
        <v>6305224</v>
      </c>
      <c r="AR964" t="s">
        <v>1744</v>
      </c>
      <c r="AS964">
        <v>0</v>
      </c>
      <c r="AT964">
        <v>0.73809999999999998</v>
      </c>
      <c r="AU964" t="s">
        <v>755</v>
      </c>
      <c r="AV964">
        <v>5.6399999999999999E-2</v>
      </c>
      <c r="AW964" t="s">
        <v>753</v>
      </c>
      <c r="AX964">
        <v>99.340500000000006</v>
      </c>
      <c r="AY964" t="s">
        <v>753</v>
      </c>
      <c r="AZ964">
        <v>0</v>
      </c>
      <c r="BA964" t="s">
        <v>753</v>
      </c>
      <c r="BB964" t="s">
        <v>753</v>
      </c>
      <c r="BC964" t="s">
        <v>753</v>
      </c>
      <c r="BD964" t="s">
        <v>753</v>
      </c>
    </row>
    <row r="965" spans="1:56" x14ac:dyDescent="0.25">
      <c r="A965" t="s">
        <v>265</v>
      </c>
      <c r="B965">
        <v>579</v>
      </c>
      <c r="C965">
        <v>1</v>
      </c>
      <c r="D965" t="s">
        <v>932</v>
      </c>
      <c r="E965">
        <v>706</v>
      </c>
      <c r="F965">
        <v>31.5</v>
      </c>
      <c r="G965">
        <v>10</v>
      </c>
      <c r="H965">
        <v>5.84</v>
      </c>
      <c r="I965">
        <v>13.8</v>
      </c>
      <c r="J965" t="s">
        <v>753</v>
      </c>
      <c r="K965" t="s">
        <v>762</v>
      </c>
      <c r="L965" t="s">
        <v>762</v>
      </c>
      <c r="M965" t="s">
        <v>738</v>
      </c>
      <c r="N965" t="s">
        <v>762</v>
      </c>
      <c r="O965" t="s">
        <v>2352</v>
      </c>
      <c r="P965" t="s">
        <v>753</v>
      </c>
      <c r="Q965" t="s">
        <v>753</v>
      </c>
      <c r="R965" t="s">
        <v>753</v>
      </c>
      <c r="S965" t="s">
        <v>753</v>
      </c>
      <c r="T965" t="s">
        <v>753</v>
      </c>
      <c r="U965">
        <v>0</v>
      </c>
      <c r="V965" t="s">
        <v>753</v>
      </c>
      <c r="W965" t="s">
        <v>762</v>
      </c>
      <c r="X965">
        <v>0</v>
      </c>
      <c r="Y965" t="s">
        <v>753</v>
      </c>
      <c r="Z965">
        <v>0</v>
      </c>
      <c r="AA965" t="s">
        <v>753</v>
      </c>
      <c r="AB965">
        <v>0</v>
      </c>
      <c r="AC965">
        <v>1.7605</v>
      </c>
      <c r="AD965">
        <v>15.647</v>
      </c>
      <c r="AE965" t="s">
        <v>1477</v>
      </c>
      <c r="AF965">
        <v>0</v>
      </c>
      <c r="AG965">
        <v>0</v>
      </c>
      <c r="AH965">
        <v>0</v>
      </c>
      <c r="AI965">
        <v>0</v>
      </c>
      <c r="AJ965" t="s">
        <v>1376</v>
      </c>
      <c r="AK965">
        <v>2300008</v>
      </c>
      <c r="AL965">
        <v>23000196</v>
      </c>
      <c r="AM965">
        <v>23000012</v>
      </c>
      <c r="AN965">
        <v>599592</v>
      </c>
      <c r="AO965">
        <v>6239655</v>
      </c>
      <c r="AP965">
        <v>599509</v>
      </c>
      <c r="AQ965">
        <v>6239343</v>
      </c>
      <c r="AR965" t="s">
        <v>758</v>
      </c>
      <c r="AS965" t="s">
        <v>753</v>
      </c>
      <c r="AT965">
        <v>0.82069999999999999</v>
      </c>
      <c r="AU965" t="s">
        <v>763</v>
      </c>
      <c r="AV965">
        <v>4.5199999999999997E-2</v>
      </c>
      <c r="AW965" t="s">
        <v>763</v>
      </c>
      <c r="AX965">
        <v>121.06100000000001</v>
      </c>
      <c r="AY965" t="s">
        <v>753</v>
      </c>
      <c r="AZ965">
        <v>0</v>
      </c>
      <c r="BA965" t="s">
        <v>753</v>
      </c>
      <c r="BB965" t="s">
        <v>753</v>
      </c>
      <c r="BC965" t="s">
        <v>753</v>
      </c>
      <c r="BD965" t="s">
        <v>753</v>
      </c>
    </row>
    <row r="966" spans="1:56" x14ac:dyDescent="0.25">
      <c r="A966" t="s">
        <v>265</v>
      </c>
      <c r="B966">
        <v>1224</v>
      </c>
      <c r="C966">
        <v>1</v>
      </c>
      <c r="D966" t="s">
        <v>998</v>
      </c>
      <c r="E966">
        <v>820</v>
      </c>
      <c r="F966">
        <v>3.5</v>
      </c>
      <c r="G966">
        <v>1</v>
      </c>
      <c r="H966">
        <v>1.18</v>
      </c>
      <c r="I966">
        <v>4.7</v>
      </c>
      <c r="J966" t="s">
        <v>753</v>
      </c>
      <c r="K966" t="s">
        <v>1477</v>
      </c>
      <c r="L966" t="s">
        <v>1477</v>
      </c>
      <c r="M966">
        <v>0</v>
      </c>
      <c r="N966">
        <v>0</v>
      </c>
      <c r="O966" t="s">
        <v>2352</v>
      </c>
      <c r="P966" t="s">
        <v>753</v>
      </c>
      <c r="Q966">
        <v>0</v>
      </c>
      <c r="R966" t="s">
        <v>753</v>
      </c>
      <c r="S966">
        <v>0</v>
      </c>
      <c r="T966" t="s">
        <v>753</v>
      </c>
      <c r="U966">
        <v>0</v>
      </c>
      <c r="V966" t="s">
        <v>753</v>
      </c>
      <c r="W966">
        <v>0</v>
      </c>
      <c r="X966">
        <v>0</v>
      </c>
      <c r="Y966" t="s">
        <v>753</v>
      </c>
      <c r="Z966">
        <v>0</v>
      </c>
      <c r="AA966" t="s">
        <v>753</v>
      </c>
      <c r="AB966">
        <v>0</v>
      </c>
      <c r="AC966">
        <v>4.845E-2</v>
      </c>
      <c r="AD966">
        <v>15.232900000000001</v>
      </c>
      <c r="AE966">
        <v>0</v>
      </c>
      <c r="AF966">
        <v>3140</v>
      </c>
      <c r="AG966">
        <v>0</v>
      </c>
      <c r="AH966">
        <v>0</v>
      </c>
      <c r="AI966">
        <v>0</v>
      </c>
      <c r="AJ966" t="s">
        <v>1822</v>
      </c>
      <c r="AK966">
        <v>1300004</v>
      </c>
      <c r="AL966">
        <v>13000110</v>
      </c>
      <c r="AM966">
        <v>13000004</v>
      </c>
      <c r="AN966">
        <v>525355</v>
      </c>
      <c r="AO966">
        <v>6302779</v>
      </c>
      <c r="AP966">
        <v>99</v>
      </c>
      <c r="AQ966">
        <v>99</v>
      </c>
      <c r="AR966" t="s">
        <v>1744</v>
      </c>
      <c r="AS966">
        <v>0</v>
      </c>
      <c r="AT966" t="s">
        <v>1477</v>
      </c>
      <c r="AU966">
        <v>0</v>
      </c>
      <c r="AV966" t="s">
        <v>1477</v>
      </c>
      <c r="AW966">
        <v>0</v>
      </c>
      <c r="AX966" t="s">
        <v>1477</v>
      </c>
      <c r="AY966">
        <v>0</v>
      </c>
      <c r="AZ966">
        <v>0</v>
      </c>
      <c r="BA966" t="s">
        <v>753</v>
      </c>
      <c r="BB966" t="s">
        <v>753</v>
      </c>
      <c r="BC966" t="s">
        <v>753</v>
      </c>
      <c r="BD966" t="s">
        <v>753</v>
      </c>
    </row>
    <row r="967" spans="1:56" x14ac:dyDescent="0.25">
      <c r="A967" t="s">
        <v>462</v>
      </c>
      <c r="B967">
        <v>950</v>
      </c>
      <c r="C967">
        <v>3</v>
      </c>
      <c r="D967" t="s">
        <v>1679</v>
      </c>
      <c r="E967">
        <v>400</v>
      </c>
      <c r="F967">
        <v>5.9</v>
      </c>
      <c r="G967">
        <v>13</v>
      </c>
      <c r="H967">
        <v>0.15</v>
      </c>
      <c r="I967">
        <v>0.65</v>
      </c>
      <c r="J967" t="s">
        <v>753</v>
      </c>
      <c r="K967" t="s">
        <v>755</v>
      </c>
      <c r="L967" t="s">
        <v>755</v>
      </c>
      <c r="M967" t="s">
        <v>754</v>
      </c>
      <c r="N967" t="s">
        <v>755</v>
      </c>
      <c r="O967" t="s">
        <v>2352</v>
      </c>
      <c r="P967" t="s">
        <v>753</v>
      </c>
      <c r="Q967" t="s">
        <v>755</v>
      </c>
      <c r="R967" t="s">
        <v>753</v>
      </c>
      <c r="S967" t="s">
        <v>755</v>
      </c>
      <c r="T967" t="s">
        <v>753</v>
      </c>
      <c r="U967">
        <v>0</v>
      </c>
      <c r="V967" t="s">
        <v>753</v>
      </c>
      <c r="W967" t="s">
        <v>755</v>
      </c>
      <c r="X967">
        <v>0</v>
      </c>
      <c r="Y967" t="s">
        <v>753</v>
      </c>
      <c r="Z967">
        <v>0</v>
      </c>
      <c r="AA967" t="s">
        <v>753</v>
      </c>
      <c r="AB967">
        <v>0</v>
      </c>
      <c r="AC967">
        <v>2.3891</v>
      </c>
      <c r="AD967">
        <v>60.715800000000002</v>
      </c>
      <c r="AE967">
        <v>0.1</v>
      </c>
      <c r="AF967">
        <v>0</v>
      </c>
      <c r="AG967">
        <v>186</v>
      </c>
      <c r="AH967">
        <v>162</v>
      </c>
      <c r="AI967">
        <v>80</v>
      </c>
      <c r="AJ967" t="s">
        <v>1690</v>
      </c>
      <c r="AK967">
        <v>6700009</v>
      </c>
      <c r="AL967">
        <v>67000049</v>
      </c>
      <c r="AM967">
        <v>67000009</v>
      </c>
      <c r="AN967">
        <v>883368</v>
      </c>
      <c r="AO967">
        <v>6122621</v>
      </c>
      <c r="AP967">
        <v>883369</v>
      </c>
      <c r="AQ967">
        <v>6122619</v>
      </c>
      <c r="AR967" t="s">
        <v>758</v>
      </c>
      <c r="AS967" t="s">
        <v>755</v>
      </c>
      <c r="AT967">
        <v>1.4353</v>
      </c>
      <c r="AU967" t="s">
        <v>753</v>
      </c>
      <c r="AV967">
        <v>2.8299999999999999E-2</v>
      </c>
      <c r="AW967" t="s">
        <v>755</v>
      </c>
      <c r="AX967">
        <v>89.433099999999996</v>
      </c>
      <c r="AY967" t="s">
        <v>753</v>
      </c>
      <c r="AZ967">
        <v>0</v>
      </c>
      <c r="BA967" t="s">
        <v>753</v>
      </c>
      <c r="BB967" t="s">
        <v>753</v>
      </c>
      <c r="BC967" t="s">
        <v>753</v>
      </c>
      <c r="BD967" t="s">
        <v>753</v>
      </c>
    </row>
    <row r="968" spans="1:56" x14ac:dyDescent="0.25">
      <c r="A968" t="s">
        <v>2099</v>
      </c>
      <c r="B968">
        <v>11305</v>
      </c>
      <c r="C968">
        <v>1</v>
      </c>
      <c r="D968" t="s">
        <v>765</v>
      </c>
      <c r="E968">
        <v>480</v>
      </c>
      <c r="F968">
        <v>13.3</v>
      </c>
      <c r="G968">
        <v>17</v>
      </c>
      <c r="H968" t="s">
        <v>1477</v>
      </c>
      <c r="I968" t="s">
        <v>1477</v>
      </c>
      <c r="J968" t="s">
        <v>753</v>
      </c>
      <c r="K968" t="s">
        <v>1477</v>
      </c>
      <c r="L968" t="s">
        <v>1477</v>
      </c>
      <c r="M968">
        <v>0</v>
      </c>
      <c r="N968">
        <v>0</v>
      </c>
      <c r="O968" t="s">
        <v>2352</v>
      </c>
      <c r="P968" t="s">
        <v>753</v>
      </c>
      <c r="Q968">
        <v>0</v>
      </c>
      <c r="R968" t="s">
        <v>753</v>
      </c>
      <c r="S968">
        <v>0</v>
      </c>
      <c r="T968" t="s">
        <v>753</v>
      </c>
      <c r="U968">
        <v>0</v>
      </c>
      <c r="V968" t="s">
        <v>753</v>
      </c>
      <c r="W968">
        <v>0</v>
      </c>
      <c r="X968">
        <v>0</v>
      </c>
      <c r="Y968" t="s">
        <v>753</v>
      </c>
      <c r="Z968">
        <v>0</v>
      </c>
      <c r="AA968" t="s">
        <v>753</v>
      </c>
      <c r="AB968">
        <v>0</v>
      </c>
      <c r="AC968" t="s">
        <v>1477</v>
      </c>
      <c r="AD968" t="s">
        <v>1477</v>
      </c>
      <c r="AE968" t="s">
        <v>1477</v>
      </c>
      <c r="AF968">
        <v>0</v>
      </c>
      <c r="AG968">
        <v>110</v>
      </c>
      <c r="AH968">
        <v>94</v>
      </c>
      <c r="AI968">
        <v>75</v>
      </c>
      <c r="AJ968" t="s">
        <v>1138</v>
      </c>
      <c r="AK968" t="s">
        <v>1138</v>
      </c>
      <c r="AL968" t="s">
        <v>1138</v>
      </c>
      <c r="AM968" t="s">
        <v>1138</v>
      </c>
      <c r="AN968">
        <v>99</v>
      </c>
      <c r="AO968">
        <v>99</v>
      </c>
      <c r="AP968">
        <v>99</v>
      </c>
      <c r="AQ968">
        <v>99</v>
      </c>
      <c r="AR968" t="s">
        <v>1744</v>
      </c>
      <c r="AS968">
        <v>0</v>
      </c>
      <c r="AT968" t="s">
        <v>1477</v>
      </c>
      <c r="AU968">
        <v>0</v>
      </c>
      <c r="AV968" t="s">
        <v>1477</v>
      </c>
      <c r="AW968">
        <v>0</v>
      </c>
      <c r="AX968" t="s">
        <v>1477</v>
      </c>
      <c r="AY968">
        <v>0</v>
      </c>
      <c r="AZ968">
        <v>0</v>
      </c>
      <c r="BA968" t="s">
        <v>753</v>
      </c>
      <c r="BB968" t="s">
        <v>753</v>
      </c>
      <c r="BC968" t="s">
        <v>753</v>
      </c>
      <c r="BD968" t="s">
        <v>753</v>
      </c>
    </row>
    <row r="969" spans="1:56" x14ac:dyDescent="0.25">
      <c r="A969" t="s">
        <v>2097</v>
      </c>
      <c r="B969">
        <v>11303</v>
      </c>
      <c r="C969">
        <v>1</v>
      </c>
      <c r="D969" t="s">
        <v>765</v>
      </c>
      <c r="E969">
        <v>480</v>
      </c>
      <c r="F969">
        <v>9.6999999999999993</v>
      </c>
      <c r="G969">
        <v>17</v>
      </c>
      <c r="H969" t="s">
        <v>1477</v>
      </c>
      <c r="I969" t="s">
        <v>1477</v>
      </c>
      <c r="J969" t="s">
        <v>753</v>
      </c>
      <c r="K969" t="s">
        <v>1477</v>
      </c>
      <c r="L969" t="s">
        <v>1477</v>
      </c>
      <c r="M969">
        <v>0</v>
      </c>
      <c r="N969">
        <v>0</v>
      </c>
      <c r="O969" t="s">
        <v>2352</v>
      </c>
      <c r="P969" t="s">
        <v>753</v>
      </c>
      <c r="Q969">
        <v>0</v>
      </c>
      <c r="R969" t="s">
        <v>753</v>
      </c>
      <c r="S969">
        <v>0</v>
      </c>
      <c r="T969" t="s">
        <v>753</v>
      </c>
      <c r="U969">
        <v>0</v>
      </c>
      <c r="V969" t="s">
        <v>753</v>
      </c>
      <c r="W969">
        <v>0</v>
      </c>
      <c r="X969">
        <v>0</v>
      </c>
      <c r="Y969" t="s">
        <v>753</v>
      </c>
      <c r="Z969">
        <v>0</v>
      </c>
      <c r="AA969" t="s">
        <v>753</v>
      </c>
      <c r="AB969">
        <v>0</v>
      </c>
      <c r="AC969" t="s">
        <v>1477</v>
      </c>
      <c r="AD969" t="s">
        <v>1477</v>
      </c>
      <c r="AE969" t="s">
        <v>1477</v>
      </c>
      <c r="AF969">
        <v>0</v>
      </c>
      <c r="AG969">
        <v>110</v>
      </c>
      <c r="AH969">
        <v>94</v>
      </c>
      <c r="AI969">
        <v>75</v>
      </c>
      <c r="AJ969" t="s">
        <v>1138</v>
      </c>
      <c r="AK969" t="s">
        <v>1138</v>
      </c>
      <c r="AL969" t="s">
        <v>1138</v>
      </c>
      <c r="AM969" t="s">
        <v>1138</v>
      </c>
      <c r="AN969">
        <v>99</v>
      </c>
      <c r="AO969">
        <v>99</v>
      </c>
      <c r="AP969">
        <v>99</v>
      </c>
      <c r="AQ969">
        <v>99</v>
      </c>
      <c r="AR969" t="s">
        <v>1744</v>
      </c>
      <c r="AS969">
        <v>0</v>
      </c>
      <c r="AT969" t="s">
        <v>1477</v>
      </c>
      <c r="AU969">
        <v>0</v>
      </c>
      <c r="AV969" t="s">
        <v>1477</v>
      </c>
      <c r="AW969">
        <v>0</v>
      </c>
      <c r="AX969" t="s">
        <v>1477</v>
      </c>
      <c r="AY969">
        <v>0</v>
      </c>
      <c r="AZ969">
        <v>0</v>
      </c>
      <c r="BA969" t="s">
        <v>753</v>
      </c>
      <c r="BB969" t="s">
        <v>753</v>
      </c>
      <c r="BC969" t="s">
        <v>753</v>
      </c>
      <c r="BD969" t="s">
        <v>753</v>
      </c>
    </row>
    <row r="970" spans="1:56" x14ac:dyDescent="0.25">
      <c r="A970" t="s">
        <v>251</v>
      </c>
      <c r="B970">
        <v>553</v>
      </c>
      <c r="C970">
        <v>1</v>
      </c>
      <c r="D970" t="s">
        <v>975</v>
      </c>
      <c r="E970">
        <v>740</v>
      </c>
      <c r="F970">
        <v>40.4</v>
      </c>
      <c r="G970">
        <v>10</v>
      </c>
      <c r="H970">
        <v>4.08</v>
      </c>
      <c r="I970">
        <v>10.5</v>
      </c>
      <c r="J970" t="s">
        <v>753</v>
      </c>
      <c r="K970" t="s">
        <v>760</v>
      </c>
      <c r="L970" t="s">
        <v>760</v>
      </c>
      <c r="M970" t="s">
        <v>738</v>
      </c>
      <c r="N970" t="s">
        <v>760</v>
      </c>
      <c r="O970" t="s">
        <v>753</v>
      </c>
      <c r="P970" t="s">
        <v>753</v>
      </c>
      <c r="Q970" t="s">
        <v>762</v>
      </c>
      <c r="R970" t="s">
        <v>753</v>
      </c>
      <c r="S970" t="s">
        <v>762</v>
      </c>
      <c r="T970" t="s">
        <v>753</v>
      </c>
      <c r="U970">
        <v>0</v>
      </c>
      <c r="V970" t="s">
        <v>753</v>
      </c>
      <c r="W970" t="s">
        <v>760</v>
      </c>
      <c r="X970">
        <v>0</v>
      </c>
      <c r="Y970" t="s">
        <v>753</v>
      </c>
      <c r="Z970" t="s">
        <v>760</v>
      </c>
      <c r="AA970" t="s">
        <v>753</v>
      </c>
      <c r="AB970" t="s">
        <v>764</v>
      </c>
      <c r="AC970">
        <v>0.75519999999999998</v>
      </c>
      <c r="AD970">
        <v>26.990100000000002</v>
      </c>
      <c r="AE970" t="s">
        <v>1477</v>
      </c>
      <c r="AF970">
        <v>0</v>
      </c>
      <c r="AG970">
        <v>57</v>
      </c>
      <c r="AH970">
        <v>181</v>
      </c>
      <c r="AI970">
        <v>0</v>
      </c>
      <c r="AJ970" t="s">
        <v>1359</v>
      </c>
      <c r="AK970">
        <v>2100293</v>
      </c>
      <c r="AL970">
        <v>21000977</v>
      </c>
      <c r="AM970">
        <v>21000338</v>
      </c>
      <c r="AN970">
        <v>532481</v>
      </c>
      <c r="AO970">
        <v>6223358</v>
      </c>
      <c r="AP970">
        <v>532409</v>
      </c>
      <c r="AQ970">
        <v>6223383</v>
      </c>
      <c r="AR970" t="s">
        <v>758</v>
      </c>
      <c r="AS970" t="s">
        <v>762</v>
      </c>
      <c r="AT970">
        <v>0.84119999999999995</v>
      </c>
      <c r="AU970" t="s">
        <v>763</v>
      </c>
      <c r="AV970">
        <v>6.5199999999999994E-2</v>
      </c>
      <c r="AW970" t="s">
        <v>763</v>
      </c>
      <c r="AX970">
        <v>105.65819999999999</v>
      </c>
      <c r="AY970" t="s">
        <v>753</v>
      </c>
      <c r="AZ970" t="s">
        <v>764</v>
      </c>
      <c r="BA970" t="s">
        <v>753</v>
      </c>
      <c r="BB970" t="s">
        <v>753</v>
      </c>
      <c r="BC970" t="s">
        <v>753</v>
      </c>
      <c r="BD970" t="s">
        <v>753</v>
      </c>
    </row>
    <row r="971" spans="1:56" x14ac:dyDescent="0.25">
      <c r="A971" t="s">
        <v>165</v>
      </c>
      <c r="B971">
        <v>411</v>
      </c>
      <c r="C971">
        <v>1</v>
      </c>
      <c r="D971" t="s">
        <v>998</v>
      </c>
      <c r="E971">
        <v>779</v>
      </c>
      <c r="F971">
        <v>37.200000000000003</v>
      </c>
      <c r="G971">
        <v>11</v>
      </c>
      <c r="H971">
        <v>2.2000000000000002</v>
      </c>
      <c r="I971">
        <v>4.9000000000000004</v>
      </c>
      <c r="J971" t="s">
        <v>753</v>
      </c>
      <c r="K971" t="s">
        <v>760</v>
      </c>
      <c r="L971" t="s">
        <v>760</v>
      </c>
      <c r="M971" t="s">
        <v>738</v>
      </c>
      <c r="N971" t="s">
        <v>762</v>
      </c>
      <c r="O971" t="s">
        <v>2352</v>
      </c>
      <c r="P971" t="s">
        <v>753</v>
      </c>
      <c r="Q971">
        <v>0</v>
      </c>
      <c r="R971" t="s">
        <v>753</v>
      </c>
      <c r="S971">
        <v>0</v>
      </c>
      <c r="T971" t="s">
        <v>753</v>
      </c>
      <c r="U971" t="s">
        <v>760</v>
      </c>
      <c r="V971" t="s">
        <v>753</v>
      </c>
      <c r="W971" t="s">
        <v>760</v>
      </c>
      <c r="X971">
        <v>0</v>
      </c>
      <c r="Y971" t="s">
        <v>753</v>
      </c>
      <c r="Z971" t="s">
        <v>753</v>
      </c>
      <c r="AA971" t="s">
        <v>753</v>
      </c>
      <c r="AB971">
        <v>0</v>
      </c>
      <c r="AC971">
        <v>2.4398</v>
      </c>
      <c r="AD971">
        <v>18.213799999999999</v>
      </c>
      <c r="AE971">
        <v>5.4217000000000004</v>
      </c>
      <c r="AF971">
        <v>1150</v>
      </c>
      <c r="AG971">
        <v>30</v>
      </c>
      <c r="AH971">
        <v>30</v>
      </c>
      <c r="AI971">
        <v>24</v>
      </c>
      <c r="AJ971" t="s">
        <v>1199</v>
      </c>
      <c r="AK971">
        <v>1800012</v>
      </c>
      <c r="AL971">
        <v>18000101</v>
      </c>
      <c r="AM971">
        <v>18000010</v>
      </c>
      <c r="AN971">
        <v>516259</v>
      </c>
      <c r="AO971">
        <v>6272943</v>
      </c>
      <c r="AP971">
        <v>516227</v>
      </c>
      <c r="AQ971">
        <v>6273099</v>
      </c>
      <c r="AR971" t="s">
        <v>758</v>
      </c>
      <c r="AS971" t="s">
        <v>753</v>
      </c>
      <c r="AT971">
        <v>1.9855</v>
      </c>
      <c r="AU971" t="s">
        <v>763</v>
      </c>
      <c r="AV971">
        <v>0.1066</v>
      </c>
      <c r="AW971" t="s">
        <v>753</v>
      </c>
      <c r="AX971">
        <v>115.402</v>
      </c>
      <c r="AY971" t="s">
        <v>753</v>
      </c>
      <c r="AZ971">
        <v>0</v>
      </c>
      <c r="BA971" t="s">
        <v>753</v>
      </c>
      <c r="BB971" t="s">
        <v>753</v>
      </c>
      <c r="BC971" t="s">
        <v>753</v>
      </c>
      <c r="BD971" t="s">
        <v>753</v>
      </c>
    </row>
    <row r="972" spans="1:56" x14ac:dyDescent="0.25">
      <c r="A972" t="s">
        <v>166</v>
      </c>
      <c r="B972">
        <v>412</v>
      </c>
      <c r="C972">
        <v>1</v>
      </c>
      <c r="D972" t="s">
        <v>998</v>
      </c>
      <c r="E972">
        <v>787</v>
      </c>
      <c r="F972">
        <v>428.4</v>
      </c>
      <c r="G972">
        <v>11</v>
      </c>
      <c r="H972">
        <v>1.23</v>
      </c>
      <c r="I972">
        <v>2.9</v>
      </c>
      <c r="J972" t="s">
        <v>753</v>
      </c>
      <c r="K972" t="s">
        <v>787</v>
      </c>
      <c r="L972" t="s">
        <v>787</v>
      </c>
      <c r="M972" t="s">
        <v>738</v>
      </c>
      <c r="N972" t="s">
        <v>787</v>
      </c>
      <c r="O972" t="s">
        <v>2352</v>
      </c>
      <c r="P972" t="s">
        <v>753</v>
      </c>
      <c r="Q972">
        <v>0</v>
      </c>
      <c r="R972" t="s">
        <v>753</v>
      </c>
      <c r="S972">
        <v>0</v>
      </c>
      <c r="T972" t="s">
        <v>753</v>
      </c>
      <c r="U972">
        <v>0</v>
      </c>
      <c r="V972" t="s">
        <v>753</v>
      </c>
      <c r="W972" t="s">
        <v>787</v>
      </c>
      <c r="X972">
        <v>0</v>
      </c>
      <c r="Y972" t="s">
        <v>753</v>
      </c>
      <c r="Z972">
        <v>0</v>
      </c>
      <c r="AA972" t="s">
        <v>753</v>
      </c>
      <c r="AB972" t="s">
        <v>764</v>
      </c>
      <c r="AC972">
        <v>2.7871999999999999</v>
      </c>
      <c r="AD972">
        <v>38.101999999999997</v>
      </c>
      <c r="AE972">
        <v>0.32469999999999999</v>
      </c>
      <c r="AF972">
        <v>1150</v>
      </c>
      <c r="AG972">
        <v>27</v>
      </c>
      <c r="AH972">
        <v>27</v>
      </c>
      <c r="AI972">
        <v>0</v>
      </c>
      <c r="AJ972" t="s">
        <v>1200</v>
      </c>
      <c r="AK972">
        <v>1100004</v>
      </c>
      <c r="AL972">
        <v>11000062</v>
      </c>
      <c r="AM972">
        <v>11000004</v>
      </c>
      <c r="AN972">
        <v>457679</v>
      </c>
      <c r="AO972">
        <v>6295942</v>
      </c>
      <c r="AP972">
        <v>457679</v>
      </c>
      <c r="AQ972">
        <v>6295942</v>
      </c>
      <c r="AR972" t="s">
        <v>758</v>
      </c>
      <c r="AS972" t="s">
        <v>762</v>
      </c>
      <c r="AT972">
        <v>2.2566000000000002</v>
      </c>
      <c r="AU972" t="s">
        <v>763</v>
      </c>
      <c r="AV972">
        <v>0.1797</v>
      </c>
      <c r="AW972" t="s">
        <v>763</v>
      </c>
      <c r="AX972">
        <v>111.1938</v>
      </c>
      <c r="AY972" t="s">
        <v>753</v>
      </c>
      <c r="AZ972" t="s">
        <v>790</v>
      </c>
      <c r="BA972" t="s">
        <v>753</v>
      </c>
      <c r="BB972" t="s">
        <v>753</v>
      </c>
      <c r="BC972" t="s">
        <v>753</v>
      </c>
      <c r="BD972" t="s">
        <v>753</v>
      </c>
    </row>
    <row r="973" spans="1:56" x14ac:dyDescent="0.25">
      <c r="A973" t="s">
        <v>2020</v>
      </c>
      <c r="B973">
        <v>6570</v>
      </c>
      <c r="C973">
        <v>1</v>
      </c>
      <c r="D973" t="s">
        <v>752</v>
      </c>
      <c r="E973">
        <v>825</v>
      </c>
      <c r="F973">
        <v>2.7</v>
      </c>
      <c r="G973">
        <v>13</v>
      </c>
      <c r="H973">
        <v>0.2</v>
      </c>
      <c r="I973">
        <v>0.43</v>
      </c>
      <c r="J973" t="s">
        <v>753</v>
      </c>
      <c r="K973" t="s">
        <v>1477</v>
      </c>
      <c r="L973" t="s">
        <v>1477</v>
      </c>
      <c r="M973">
        <v>0</v>
      </c>
      <c r="N973">
        <v>0</v>
      </c>
      <c r="O973" t="s">
        <v>2352</v>
      </c>
      <c r="P973" t="s">
        <v>753</v>
      </c>
      <c r="Q973">
        <v>0</v>
      </c>
      <c r="R973" t="s">
        <v>753</v>
      </c>
      <c r="S973">
        <v>0</v>
      </c>
      <c r="T973" t="s">
        <v>753</v>
      </c>
      <c r="U973">
        <v>0</v>
      </c>
      <c r="V973" t="s">
        <v>753</v>
      </c>
      <c r="W973">
        <v>0</v>
      </c>
      <c r="X973">
        <v>0</v>
      </c>
      <c r="Y973" t="s">
        <v>753</v>
      </c>
      <c r="Z973">
        <v>0</v>
      </c>
      <c r="AA973" t="s">
        <v>753</v>
      </c>
      <c r="AB973">
        <v>0</v>
      </c>
      <c r="AC973">
        <v>1.37</v>
      </c>
      <c r="AD973">
        <v>194.5</v>
      </c>
      <c r="AE973" t="s">
        <v>1477</v>
      </c>
      <c r="AF973">
        <v>3110</v>
      </c>
      <c r="AG973">
        <v>10</v>
      </c>
      <c r="AH973">
        <v>10</v>
      </c>
      <c r="AI973">
        <v>0</v>
      </c>
      <c r="AJ973" t="s">
        <v>2021</v>
      </c>
      <c r="AK973">
        <v>200112</v>
      </c>
      <c r="AM973">
        <v>2000180</v>
      </c>
      <c r="AN973">
        <v>623008</v>
      </c>
      <c r="AO973">
        <v>6353038</v>
      </c>
      <c r="AP973">
        <v>99</v>
      </c>
      <c r="AQ973">
        <v>99</v>
      </c>
      <c r="AR973" t="s">
        <v>758</v>
      </c>
      <c r="AS973">
        <v>0</v>
      </c>
      <c r="AT973" t="s">
        <v>1477</v>
      </c>
      <c r="AU973">
        <v>0</v>
      </c>
      <c r="AV973" t="s">
        <v>1477</v>
      </c>
      <c r="AW973">
        <v>0</v>
      </c>
      <c r="AX973" t="s">
        <v>1477</v>
      </c>
      <c r="AY973">
        <v>0</v>
      </c>
      <c r="AZ973">
        <v>0</v>
      </c>
      <c r="BA973" t="s">
        <v>753</v>
      </c>
      <c r="BB973" t="s">
        <v>753</v>
      </c>
      <c r="BC973" t="s">
        <v>753</v>
      </c>
      <c r="BD973" t="s">
        <v>753</v>
      </c>
    </row>
    <row r="974" spans="1:56" x14ac:dyDescent="0.25">
      <c r="A974" t="s">
        <v>167</v>
      </c>
      <c r="B974">
        <v>413</v>
      </c>
      <c r="C974">
        <v>1</v>
      </c>
      <c r="D974" t="s">
        <v>998</v>
      </c>
      <c r="E974">
        <v>787</v>
      </c>
      <c r="F974">
        <v>429.4</v>
      </c>
      <c r="G974">
        <v>11</v>
      </c>
      <c r="H974">
        <v>0.83</v>
      </c>
      <c r="I974">
        <v>2</v>
      </c>
      <c r="J974" t="s">
        <v>753</v>
      </c>
      <c r="K974" t="s">
        <v>760</v>
      </c>
      <c r="L974" t="s">
        <v>760</v>
      </c>
      <c r="M974" t="s">
        <v>738</v>
      </c>
      <c r="N974" t="s">
        <v>760</v>
      </c>
      <c r="O974" t="s">
        <v>2352</v>
      </c>
      <c r="P974" t="s">
        <v>753</v>
      </c>
      <c r="Q974">
        <v>0</v>
      </c>
      <c r="R974" t="s">
        <v>753</v>
      </c>
      <c r="S974">
        <v>0</v>
      </c>
      <c r="T974" t="s">
        <v>753</v>
      </c>
      <c r="U974">
        <v>0</v>
      </c>
      <c r="V974" t="s">
        <v>753</v>
      </c>
      <c r="W974" t="s">
        <v>760</v>
      </c>
      <c r="X974">
        <v>0</v>
      </c>
      <c r="Y974" t="s">
        <v>753</v>
      </c>
      <c r="Z974">
        <v>0</v>
      </c>
      <c r="AA974" t="s">
        <v>753</v>
      </c>
      <c r="AB974">
        <v>0</v>
      </c>
      <c r="AC974">
        <v>2.3592499999999998</v>
      </c>
      <c r="AD974">
        <v>25.666150000000002</v>
      </c>
      <c r="AE974">
        <v>3.1547499999999999</v>
      </c>
      <c r="AF974">
        <v>1150</v>
      </c>
      <c r="AG974">
        <v>16</v>
      </c>
      <c r="AH974">
        <v>16</v>
      </c>
      <c r="AI974">
        <v>20</v>
      </c>
      <c r="AJ974" t="s">
        <v>1201</v>
      </c>
      <c r="AK974">
        <v>900004</v>
      </c>
      <c r="AL974">
        <v>9000817</v>
      </c>
      <c r="AM974">
        <v>9000155</v>
      </c>
      <c r="AN974">
        <v>492325</v>
      </c>
      <c r="AO974">
        <v>6318164</v>
      </c>
      <c r="AP974">
        <v>492325</v>
      </c>
      <c r="AQ974">
        <v>6318164</v>
      </c>
      <c r="AR974" t="s">
        <v>758</v>
      </c>
      <c r="AS974" t="s">
        <v>762</v>
      </c>
      <c r="AT974">
        <v>3.7852000000000001</v>
      </c>
      <c r="AU974" t="s">
        <v>763</v>
      </c>
      <c r="AV974">
        <v>0.21490000000000001</v>
      </c>
      <c r="AW974" t="s">
        <v>763</v>
      </c>
      <c r="AX974">
        <v>107.5043</v>
      </c>
      <c r="AY974" t="s">
        <v>753</v>
      </c>
      <c r="AZ974">
        <v>0</v>
      </c>
      <c r="BA974" t="s">
        <v>753</v>
      </c>
      <c r="BB974" t="s">
        <v>753</v>
      </c>
      <c r="BC974" t="s">
        <v>753</v>
      </c>
      <c r="BD974" t="s">
        <v>753</v>
      </c>
    </row>
    <row r="975" spans="1:56" x14ac:dyDescent="0.25">
      <c r="A975" t="s">
        <v>85</v>
      </c>
      <c r="B975">
        <v>221</v>
      </c>
      <c r="C975">
        <v>1</v>
      </c>
      <c r="D975" t="s">
        <v>961</v>
      </c>
      <c r="E975">
        <v>450</v>
      </c>
      <c r="F975">
        <v>25.3</v>
      </c>
      <c r="G975">
        <v>15</v>
      </c>
      <c r="H975">
        <v>0.33</v>
      </c>
      <c r="I975">
        <v>0.65</v>
      </c>
      <c r="J975" t="s">
        <v>753</v>
      </c>
      <c r="K975" t="s">
        <v>787</v>
      </c>
      <c r="L975" t="s">
        <v>787</v>
      </c>
      <c r="M975" t="s">
        <v>738</v>
      </c>
      <c r="N975" t="s">
        <v>787</v>
      </c>
      <c r="O975" t="s">
        <v>2352</v>
      </c>
      <c r="P975" t="s">
        <v>753</v>
      </c>
      <c r="Q975">
        <v>0</v>
      </c>
      <c r="R975" t="s">
        <v>753</v>
      </c>
      <c r="S975">
        <v>0</v>
      </c>
      <c r="T975" t="s">
        <v>753</v>
      </c>
      <c r="U975">
        <v>0</v>
      </c>
      <c r="V975" t="s">
        <v>753</v>
      </c>
      <c r="W975" t="s">
        <v>787</v>
      </c>
      <c r="X975">
        <v>0</v>
      </c>
      <c r="Y975" t="s">
        <v>753</v>
      </c>
      <c r="Z975">
        <v>0</v>
      </c>
      <c r="AA975" t="s">
        <v>753</v>
      </c>
      <c r="AB975">
        <v>0</v>
      </c>
      <c r="AC975">
        <v>4.2302999999999997</v>
      </c>
      <c r="AD975">
        <v>121.25</v>
      </c>
      <c r="AE975">
        <v>22.784199999999998</v>
      </c>
      <c r="AF975">
        <v>1150</v>
      </c>
      <c r="AG975">
        <v>115</v>
      </c>
      <c r="AH975">
        <v>99</v>
      </c>
      <c r="AI975">
        <v>0</v>
      </c>
      <c r="AJ975" t="s">
        <v>974</v>
      </c>
      <c r="AK975">
        <v>4400052</v>
      </c>
      <c r="AL975">
        <v>44000093</v>
      </c>
      <c r="AM975">
        <v>44000092</v>
      </c>
      <c r="AN975">
        <v>616990</v>
      </c>
      <c r="AO975">
        <v>6128810</v>
      </c>
      <c r="AP975">
        <v>616990</v>
      </c>
      <c r="AQ975">
        <v>6128810</v>
      </c>
      <c r="AR975" t="s">
        <v>758</v>
      </c>
      <c r="AS975" t="s">
        <v>762</v>
      </c>
      <c r="AT975">
        <v>10.2164</v>
      </c>
      <c r="AU975" t="s">
        <v>763</v>
      </c>
      <c r="AV975">
        <v>1.8540000000000001</v>
      </c>
      <c r="AW975" t="s">
        <v>763</v>
      </c>
      <c r="AX975">
        <v>65.743799999999993</v>
      </c>
      <c r="AY975" t="s">
        <v>753</v>
      </c>
      <c r="AZ975">
        <v>0</v>
      </c>
      <c r="BA975" t="s">
        <v>753</v>
      </c>
      <c r="BB975" t="s">
        <v>753</v>
      </c>
      <c r="BC975" t="s">
        <v>753</v>
      </c>
      <c r="BD975" t="s">
        <v>753</v>
      </c>
    </row>
    <row r="976" spans="1:56" x14ac:dyDescent="0.25">
      <c r="A976" t="s">
        <v>1202</v>
      </c>
      <c r="B976">
        <v>414</v>
      </c>
      <c r="C976">
        <v>1</v>
      </c>
      <c r="D976" t="s">
        <v>998</v>
      </c>
      <c r="E976">
        <v>851</v>
      </c>
      <c r="F976">
        <v>7.7</v>
      </c>
      <c r="G976">
        <v>10</v>
      </c>
      <c r="H976">
        <v>9.27</v>
      </c>
      <c r="I976">
        <v>22.4</v>
      </c>
      <c r="J976" t="s">
        <v>753</v>
      </c>
      <c r="K976" t="s">
        <v>753</v>
      </c>
      <c r="L976" t="s">
        <v>753</v>
      </c>
      <c r="M976" t="s">
        <v>754</v>
      </c>
      <c r="N976" t="s">
        <v>755</v>
      </c>
      <c r="O976" t="s">
        <v>2352</v>
      </c>
      <c r="P976" t="s">
        <v>753</v>
      </c>
      <c r="Q976" t="s">
        <v>753</v>
      </c>
      <c r="R976" t="s">
        <v>753</v>
      </c>
      <c r="S976" t="s">
        <v>753</v>
      </c>
      <c r="T976" t="s">
        <v>753</v>
      </c>
      <c r="U976">
        <v>0</v>
      </c>
      <c r="V976" t="s">
        <v>753</v>
      </c>
      <c r="W976" t="s">
        <v>755</v>
      </c>
      <c r="X976">
        <v>0</v>
      </c>
      <c r="Y976" t="s">
        <v>753</v>
      </c>
      <c r="Z976">
        <v>0</v>
      </c>
      <c r="AA976" t="s">
        <v>753</v>
      </c>
      <c r="AB976">
        <v>0</v>
      </c>
      <c r="AC976">
        <v>2.8269500000000001</v>
      </c>
      <c r="AD976">
        <v>11.3614</v>
      </c>
      <c r="AE976">
        <v>0.2102</v>
      </c>
      <c r="AF976">
        <v>3150</v>
      </c>
      <c r="AG976">
        <v>0</v>
      </c>
      <c r="AH976">
        <v>0</v>
      </c>
      <c r="AI976">
        <v>0</v>
      </c>
      <c r="AJ976" t="s">
        <v>1203</v>
      </c>
      <c r="AK976">
        <v>1000135</v>
      </c>
      <c r="AL976">
        <v>10000221</v>
      </c>
      <c r="AM976">
        <v>10000220</v>
      </c>
      <c r="AN976">
        <v>555818</v>
      </c>
      <c r="AO976">
        <v>6320159</v>
      </c>
      <c r="AP976">
        <v>555922</v>
      </c>
      <c r="AQ976">
        <v>6320360</v>
      </c>
      <c r="AR976" t="s">
        <v>758</v>
      </c>
      <c r="AS976" t="s">
        <v>755</v>
      </c>
      <c r="AT976">
        <v>0.87314999999999998</v>
      </c>
      <c r="AU976" t="s">
        <v>763</v>
      </c>
      <c r="AV976">
        <v>2.4500000000000001E-2</v>
      </c>
      <c r="AW976" t="s">
        <v>755</v>
      </c>
      <c r="AX976">
        <v>102.26849999999999</v>
      </c>
      <c r="AY976" t="s">
        <v>753</v>
      </c>
      <c r="AZ976">
        <v>0</v>
      </c>
      <c r="BA976" t="s">
        <v>753</v>
      </c>
      <c r="BB976" t="s">
        <v>753</v>
      </c>
      <c r="BC976" t="s">
        <v>753</v>
      </c>
      <c r="BD976" t="s">
        <v>753</v>
      </c>
    </row>
    <row r="977" spans="1:56" x14ac:dyDescent="0.25">
      <c r="A977" t="s">
        <v>915</v>
      </c>
      <c r="B977">
        <v>161</v>
      </c>
      <c r="C977">
        <v>1</v>
      </c>
      <c r="D977" t="s">
        <v>863</v>
      </c>
      <c r="E977">
        <v>510</v>
      </c>
      <c r="F977">
        <v>5.2</v>
      </c>
      <c r="G977">
        <v>11</v>
      </c>
      <c r="H977">
        <v>0.28999999999999998</v>
      </c>
      <c r="I977">
        <v>1</v>
      </c>
      <c r="J977" t="s">
        <v>753</v>
      </c>
      <c r="K977" t="s">
        <v>787</v>
      </c>
      <c r="L977" t="s">
        <v>787</v>
      </c>
      <c r="M977" t="s">
        <v>738</v>
      </c>
      <c r="N977" t="s">
        <v>787</v>
      </c>
      <c r="O977" t="s">
        <v>2352</v>
      </c>
      <c r="P977" t="s">
        <v>753</v>
      </c>
      <c r="Q977">
        <v>0</v>
      </c>
      <c r="R977" t="s">
        <v>753</v>
      </c>
      <c r="S977">
        <v>0</v>
      </c>
      <c r="T977" t="s">
        <v>753</v>
      </c>
      <c r="U977">
        <v>0</v>
      </c>
      <c r="V977" t="s">
        <v>753</v>
      </c>
      <c r="W977" t="s">
        <v>787</v>
      </c>
      <c r="X977">
        <v>0</v>
      </c>
      <c r="Y977" t="s">
        <v>753</v>
      </c>
      <c r="Z977">
        <v>0</v>
      </c>
      <c r="AA977" t="s">
        <v>753</v>
      </c>
      <c r="AB977">
        <v>0</v>
      </c>
      <c r="AC977">
        <v>3.2056</v>
      </c>
      <c r="AD977">
        <v>50.329000000000001</v>
      </c>
      <c r="AE977">
        <v>25.868400000000001</v>
      </c>
      <c r="AF977">
        <v>1150</v>
      </c>
      <c r="AG977">
        <v>112</v>
      </c>
      <c r="AH977">
        <v>96</v>
      </c>
      <c r="AI977">
        <v>47</v>
      </c>
      <c r="AJ977" t="s">
        <v>916</v>
      </c>
      <c r="AK977">
        <v>3700144</v>
      </c>
      <c r="AL977">
        <v>37000723</v>
      </c>
      <c r="AM977">
        <v>37000722</v>
      </c>
      <c r="AN977">
        <v>547142</v>
      </c>
      <c r="AO977">
        <v>6122816</v>
      </c>
      <c r="AP977">
        <v>547142</v>
      </c>
      <c r="AQ977">
        <v>6122816</v>
      </c>
      <c r="AR977" t="s">
        <v>758</v>
      </c>
      <c r="AS977" t="s">
        <v>753</v>
      </c>
      <c r="AT977">
        <v>3.2056</v>
      </c>
      <c r="AU977" t="s">
        <v>763</v>
      </c>
      <c r="AV977">
        <v>0.40710000000000002</v>
      </c>
      <c r="AW977" t="s">
        <v>763</v>
      </c>
      <c r="AX977">
        <v>93.426299999999998</v>
      </c>
      <c r="AY977" t="s">
        <v>753</v>
      </c>
      <c r="AZ977">
        <v>0</v>
      </c>
      <c r="BA977" t="s">
        <v>753</v>
      </c>
      <c r="BB977" t="s">
        <v>753</v>
      </c>
      <c r="BC977" t="s">
        <v>753</v>
      </c>
      <c r="BD977" t="s">
        <v>753</v>
      </c>
    </row>
    <row r="978" spans="1:56" x14ac:dyDescent="0.25">
      <c r="A978" t="s">
        <v>24</v>
      </c>
      <c r="B978">
        <v>92</v>
      </c>
      <c r="C978">
        <v>1</v>
      </c>
      <c r="D978" t="s">
        <v>801</v>
      </c>
      <c r="E978">
        <v>573</v>
      </c>
      <c r="F978">
        <v>10.4</v>
      </c>
      <c r="G978">
        <v>1</v>
      </c>
      <c r="H978">
        <v>1.43</v>
      </c>
      <c r="I978">
        <v>3</v>
      </c>
      <c r="J978" t="s">
        <v>753</v>
      </c>
      <c r="K978" t="s">
        <v>787</v>
      </c>
      <c r="L978" t="s">
        <v>787</v>
      </c>
      <c r="M978" t="s">
        <v>738</v>
      </c>
      <c r="N978" t="s">
        <v>753</v>
      </c>
      <c r="O978" t="s">
        <v>2352</v>
      </c>
      <c r="P978" t="s">
        <v>753</v>
      </c>
      <c r="Q978" t="s">
        <v>755</v>
      </c>
      <c r="R978" t="s">
        <v>753</v>
      </c>
      <c r="S978" t="s">
        <v>755</v>
      </c>
      <c r="T978" t="s">
        <v>753</v>
      </c>
      <c r="U978" t="s">
        <v>753</v>
      </c>
      <c r="V978" t="s">
        <v>753</v>
      </c>
      <c r="W978" t="s">
        <v>753</v>
      </c>
      <c r="X978">
        <v>0</v>
      </c>
      <c r="Y978" t="s">
        <v>753</v>
      </c>
      <c r="Z978" t="s">
        <v>787</v>
      </c>
      <c r="AA978" t="s">
        <v>753</v>
      </c>
      <c r="AB978">
        <v>0</v>
      </c>
      <c r="AC978">
        <v>0.16414999999999999</v>
      </c>
      <c r="AD978">
        <v>57.324300000000001</v>
      </c>
      <c r="AE978">
        <v>0</v>
      </c>
      <c r="AF978">
        <v>3110</v>
      </c>
      <c r="AG978">
        <v>84</v>
      </c>
      <c r="AH978">
        <v>73</v>
      </c>
      <c r="AI978">
        <v>50</v>
      </c>
      <c r="AJ978" t="s">
        <v>862</v>
      </c>
      <c r="AK978">
        <v>3000088</v>
      </c>
      <c r="AL978">
        <v>30000162</v>
      </c>
      <c r="AM978">
        <v>30000144</v>
      </c>
      <c r="AN978">
        <v>453497</v>
      </c>
      <c r="AO978">
        <v>6166094</v>
      </c>
      <c r="AP978">
        <v>453386</v>
      </c>
      <c r="AQ978">
        <v>6166042</v>
      </c>
      <c r="AR978" t="s">
        <v>758</v>
      </c>
      <c r="AS978" t="s">
        <v>753</v>
      </c>
      <c r="AT978">
        <v>0.85024999999999995</v>
      </c>
      <c r="AU978" t="s">
        <v>753</v>
      </c>
      <c r="AV978">
        <v>2.47E-2</v>
      </c>
      <c r="AW978" t="s">
        <v>755</v>
      </c>
      <c r="AX978">
        <v>95.911349999999999</v>
      </c>
      <c r="AY978" t="s">
        <v>753</v>
      </c>
      <c r="AZ978">
        <v>0</v>
      </c>
      <c r="BA978" t="s">
        <v>753</v>
      </c>
      <c r="BB978" t="s">
        <v>753</v>
      </c>
      <c r="BC978" t="s">
        <v>753</v>
      </c>
      <c r="BD978" t="s">
        <v>753</v>
      </c>
    </row>
    <row r="979" spans="1:56" x14ac:dyDescent="0.25">
      <c r="A979" t="s">
        <v>1778</v>
      </c>
      <c r="B979">
        <v>1119</v>
      </c>
      <c r="C979">
        <v>1</v>
      </c>
      <c r="D979" t="s">
        <v>752</v>
      </c>
      <c r="E979">
        <v>849</v>
      </c>
      <c r="F979">
        <v>2.1</v>
      </c>
      <c r="G979">
        <v>9</v>
      </c>
      <c r="H979" t="s">
        <v>1477</v>
      </c>
      <c r="I979" t="s">
        <v>1477</v>
      </c>
      <c r="J979" t="s">
        <v>753</v>
      </c>
      <c r="K979" t="s">
        <v>755</v>
      </c>
      <c r="L979" t="s">
        <v>755</v>
      </c>
      <c r="M979" t="s">
        <v>754</v>
      </c>
      <c r="N979" t="s">
        <v>755</v>
      </c>
      <c r="O979" t="s">
        <v>2352</v>
      </c>
      <c r="P979" t="s">
        <v>753</v>
      </c>
      <c r="Q979" t="s">
        <v>755</v>
      </c>
      <c r="R979" t="s">
        <v>753</v>
      </c>
      <c r="S979" t="s">
        <v>755</v>
      </c>
      <c r="T979" t="s">
        <v>753</v>
      </c>
      <c r="U979">
        <v>0</v>
      </c>
      <c r="V979" t="s">
        <v>753</v>
      </c>
      <c r="W979" t="s">
        <v>755</v>
      </c>
      <c r="X979">
        <v>0</v>
      </c>
      <c r="Y979" t="s">
        <v>753</v>
      </c>
      <c r="Z979">
        <v>0</v>
      </c>
      <c r="AA979" t="s">
        <v>753</v>
      </c>
      <c r="AB979">
        <v>0</v>
      </c>
      <c r="AC979" t="s">
        <v>1477</v>
      </c>
      <c r="AD979" t="s">
        <v>1477</v>
      </c>
      <c r="AE979" t="s">
        <v>1477</v>
      </c>
      <c r="AF979">
        <v>3140</v>
      </c>
      <c r="AG979">
        <v>13</v>
      </c>
      <c r="AH979">
        <v>13</v>
      </c>
      <c r="AI979">
        <v>0</v>
      </c>
      <c r="AJ979" t="s">
        <v>1779</v>
      </c>
      <c r="AK979">
        <v>100234</v>
      </c>
      <c r="AL979">
        <v>1000677</v>
      </c>
      <c r="AM979">
        <v>1000676</v>
      </c>
      <c r="AN979">
        <v>99</v>
      </c>
      <c r="AO979">
        <v>99</v>
      </c>
      <c r="AP979">
        <v>99</v>
      </c>
      <c r="AQ979">
        <v>99</v>
      </c>
      <c r="AR979" t="s">
        <v>758</v>
      </c>
      <c r="AS979">
        <v>0</v>
      </c>
      <c r="AT979" t="s">
        <v>1477</v>
      </c>
      <c r="AU979" t="s">
        <v>755</v>
      </c>
      <c r="AV979">
        <v>1.0000000000000001E-5</v>
      </c>
      <c r="AW979" t="s">
        <v>755</v>
      </c>
      <c r="AX979" t="s">
        <v>1477</v>
      </c>
      <c r="AY979" t="s">
        <v>753</v>
      </c>
      <c r="AZ979">
        <v>0</v>
      </c>
      <c r="BA979" t="s">
        <v>753</v>
      </c>
      <c r="BB979" t="s">
        <v>753</v>
      </c>
      <c r="BC979" t="s">
        <v>753</v>
      </c>
      <c r="BD979" t="s">
        <v>753</v>
      </c>
    </row>
    <row r="980" spans="1:56" x14ac:dyDescent="0.25">
      <c r="A980" t="s">
        <v>797</v>
      </c>
      <c r="B980">
        <v>29</v>
      </c>
      <c r="C980">
        <v>1</v>
      </c>
      <c r="D980" t="s">
        <v>752</v>
      </c>
      <c r="E980">
        <v>849</v>
      </c>
      <c r="F980">
        <v>3.9</v>
      </c>
      <c r="G980">
        <v>9</v>
      </c>
      <c r="H980">
        <v>1.57</v>
      </c>
      <c r="I980">
        <v>4.5</v>
      </c>
      <c r="J980" t="s">
        <v>753</v>
      </c>
      <c r="K980" t="s">
        <v>755</v>
      </c>
      <c r="L980" t="s">
        <v>755</v>
      </c>
      <c r="M980" t="s">
        <v>754</v>
      </c>
      <c r="N980" t="s">
        <v>755</v>
      </c>
      <c r="O980" t="s">
        <v>2352</v>
      </c>
      <c r="P980" t="s">
        <v>753</v>
      </c>
      <c r="Q980" t="s">
        <v>755</v>
      </c>
      <c r="R980" t="s">
        <v>753</v>
      </c>
      <c r="S980" t="s">
        <v>755</v>
      </c>
      <c r="T980" t="s">
        <v>753</v>
      </c>
      <c r="U980">
        <v>0</v>
      </c>
      <c r="V980" t="s">
        <v>753</v>
      </c>
      <c r="W980" t="s">
        <v>755</v>
      </c>
      <c r="X980">
        <v>0</v>
      </c>
      <c r="Y980" t="s">
        <v>753</v>
      </c>
      <c r="Z980">
        <v>0</v>
      </c>
      <c r="AA980" t="s">
        <v>753</v>
      </c>
      <c r="AB980">
        <v>0</v>
      </c>
      <c r="AC980">
        <v>1.5783</v>
      </c>
      <c r="AD980">
        <v>42.868400000000001</v>
      </c>
      <c r="AE980">
        <v>0.40860000000000002</v>
      </c>
      <c r="AF980">
        <v>3140</v>
      </c>
      <c r="AG980">
        <v>13</v>
      </c>
      <c r="AH980">
        <v>13</v>
      </c>
      <c r="AI980">
        <v>0</v>
      </c>
      <c r="AJ980" t="s">
        <v>798</v>
      </c>
      <c r="AK980">
        <v>100039</v>
      </c>
      <c r="AL980">
        <v>1000239</v>
      </c>
      <c r="AM980">
        <v>1000058</v>
      </c>
      <c r="AN980">
        <v>515851</v>
      </c>
      <c r="AO980">
        <v>6333030</v>
      </c>
      <c r="AP980">
        <v>515851</v>
      </c>
      <c r="AQ980">
        <v>6333030</v>
      </c>
      <c r="AR980" t="s">
        <v>758</v>
      </c>
      <c r="AS980" t="s">
        <v>755</v>
      </c>
      <c r="AT980">
        <v>0.45140000000000002</v>
      </c>
      <c r="AU980" t="s">
        <v>755</v>
      </c>
      <c r="AV980">
        <v>3.4299999999999997E-2</v>
      </c>
      <c r="AW980" t="s">
        <v>755</v>
      </c>
      <c r="AX980">
        <v>98.149699999999996</v>
      </c>
      <c r="AY980" t="s">
        <v>753</v>
      </c>
      <c r="AZ980">
        <v>0</v>
      </c>
      <c r="BA980" t="s">
        <v>753</v>
      </c>
      <c r="BB980" t="s">
        <v>753</v>
      </c>
      <c r="BC980" t="s">
        <v>753</v>
      </c>
      <c r="BD980" t="s">
        <v>753</v>
      </c>
    </row>
    <row r="981" spans="1:56" x14ac:dyDescent="0.25">
      <c r="A981" t="s">
        <v>795</v>
      </c>
      <c r="B981">
        <v>28</v>
      </c>
      <c r="C981">
        <v>1</v>
      </c>
      <c r="D981" t="s">
        <v>752</v>
      </c>
      <c r="E981">
        <v>849</v>
      </c>
      <c r="F981">
        <v>6.3</v>
      </c>
      <c r="G981">
        <v>13</v>
      </c>
      <c r="H981">
        <v>1.93</v>
      </c>
      <c r="I981">
        <v>5.2</v>
      </c>
      <c r="J981" t="s">
        <v>753</v>
      </c>
      <c r="K981" t="s">
        <v>753</v>
      </c>
      <c r="L981" t="s">
        <v>753</v>
      </c>
      <c r="M981" t="s">
        <v>754</v>
      </c>
      <c r="N981" t="s">
        <v>753</v>
      </c>
      <c r="O981" t="s">
        <v>2352</v>
      </c>
      <c r="P981" t="s">
        <v>753</v>
      </c>
      <c r="Q981" t="s">
        <v>755</v>
      </c>
      <c r="R981" t="s">
        <v>753</v>
      </c>
      <c r="S981" t="s">
        <v>755</v>
      </c>
      <c r="T981" t="s">
        <v>753</v>
      </c>
      <c r="U981">
        <v>0</v>
      </c>
      <c r="V981" t="s">
        <v>753</v>
      </c>
      <c r="W981" t="s">
        <v>753</v>
      </c>
      <c r="X981">
        <v>0</v>
      </c>
      <c r="Y981" t="s">
        <v>753</v>
      </c>
      <c r="Z981">
        <v>0</v>
      </c>
      <c r="AA981" t="s">
        <v>753</v>
      </c>
      <c r="AB981">
        <v>0</v>
      </c>
      <c r="AC981">
        <v>1.39405</v>
      </c>
      <c r="AD981">
        <v>93.159850000000006</v>
      </c>
      <c r="AE981">
        <v>3.1899999999999998E-2</v>
      </c>
      <c r="AF981">
        <v>3150</v>
      </c>
      <c r="AG981">
        <v>13</v>
      </c>
      <c r="AH981">
        <v>13</v>
      </c>
      <c r="AI981">
        <v>0</v>
      </c>
      <c r="AJ981" t="s">
        <v>796</v>
      </c>
      <c r="AK981">
        <v>100038</v>
      </c>
      <c r="AL981">
        <v>1000189</v>
      </c>
      <c r="AM981">
        <v>1000057</v>
      </c>
      <c r="AN981">
        <v>516374</v>
      </c>
      <c r="AO981">
        <v>6333103</v>
      </c>
      <c r="AP981">
        <v>516374</v>
      </c>
      <c r="AQ981">
        <v>6333103</v>
      </c>
      <c r="AR981" t="s">
        <v>758</v>
      </c>
      <c r="AS981" t="s">
        <v>753</v>
      </c>
      <c r="AT981">
        <v>0.79584999999999995</v>
      </c>
      <c r="AU981" t="s">
        <v>755</v>
      </c>
      <c r="AV981">
        <v>8.9450000000000002E-2</v>
      </c>
      <c r="AW981" t="s">
        <v>755</v>
      </c>
      <c r="AX981">
        <v>94.618400000000008</v>
      </c>
      <c r="AY981" t="s">
        <v>753</v>
      </c>
      <c r="AZ981">
        <v>0</v>
      </c>
      <c r="BA981" t="s">
        <v>753</v>
      </c>
      <c r="BB981" t="s">
        <v>753</v>
      </c>
      <c r="BC981" t="s">
        <v>753</v>
      </c>
      <c r="BD981" t="s">
        <v>753</v>
      </c>
    </row>
    <row r="982" spans="1:56" x14ac:dyDescent="0.25">
      <c r="A982" t="s">
        <v>799</v>
      </c>
      <c r="B982">
        <v>30</v>
      </c>
      <c r="C982">
        <v>1</v>
      </c>
      <c r="D982" t="s">
        <v>752</v>
      </c>
      <c r="E982">
        <v>787</v>
      </c>
      <c r="F982">
        <v>10</v>
      </c>
      <c r="G982">
        <v>5</v>
      </c>
      <c r="H982">
        <v>0.25</v>
      </c>
      <c r="I982">
        <v>0.5</v>
      </c>
      <c r="J982" t="s">
        <v>753</v>
      </c>
      <c r="K982" t="s">
        <v>762</v>
      </c>
      <c r="L982" t="s">
        <v>762</v>
      </c>
      <c r="M982" t="s">
        <v>738</v>
      </c>
      <c r="N982" t="s">
        <v>762</v>
      </c>
      <c r="O982" t="s">
        <v>2352</v>
      </c>
      <c r="P982" t="s">
        <v>753</v>
      </c>
      <c r="Q982" t="s">
        <v>762</v>
      </c>
      <c r="R982" t="s">
        <v>753</v>
      </c>
      <c r="S982" t="s">
        <v>762</v>
      </c>
      <c r="T982" t="s">
        <v>753</v>
      </c>
      <c r="U982">
        <v>0</v>
      </c>
      <c r="V982" t="s">
        <v>753</v>
      </c>
      <c r="W982" t="s">
        <v>762</v>
      </c>
      <c r="X982">
        <v>0</v>
      </c>
      <c r="Y982" t="s">
        <v>753</v>
      </c>
      <c r="Z982">
        <v>0</v>
      </c>
      <c r="AA982" t="s">
        <v>753</v>
      </c>
      <c r="AB982">
        <v>0</v>
      </c>
      <c r="AC982">
        <v>2.2100000000000002E-2</v>
      </c>
      <c r="AD982">
        <v>157.50024999999999</v>
      </c>
      <c r="AE982">
        <v>0.05</v>
      </c>
      <c r="AF982">
        <v>3160</v>
      </c>
      <c r="AG982">
        <v>26</v>
      </c>
      <c r="AH982">
        <v>26</v>
      </c>
      <c r="AI982">
        <v>17</v>
      </c>
      <c r="AJ982" t="s">
        <v>800</v>
      </c>
      <c r="AK982">
        <v>100037</v>
      </c>
      <c r="AL982">
        <v>1000460</v>
      </c>
      <c r="AM982">
        <v>1000056</v>
      </c>
      <c r="AN982">
        <v>464399</v>
      </c>
      <c r="AO982">
        <v>6311352</v>
      </c>
      <c r="AP982">
        <v>464399</v>
      </c>
      <c r="AQ982">
        <v>6311352</v>
      </c>
      <c r="AR982" t="s">
        <v>758</v>
      </c>
      <c r="AS982">
        <v>0</v>
      </c>
      <c r="AT982">
        <v>1.1532499999999999</v>
      </c>
      <c r="AU982" t="s">
        <v>763</v>
      </c>
      <c r="AV982">
        <v>6.7349999999999993E-2</v>
      </c>
      <c r="AW982" t="s">
        <v>763</v>
      </c>
      <c r="AX982">
        <v>100.05844999999999</v>
      </c>
      <c r="AY982" t="s">
        <v>753</v>
      </c>
      <c r="AZ982">
        <v>0</v>
      </c>
      <c r="BA982" t="s">
        <v>753</v>
      </c>
      <c r="BB982" t="s">
        <v>753</v>
      </c>
      <c r="BC982" t="s">
        <v>753</v>
      </c>
      <c r="BD982" t="s">
        <v>753</v>
      </c>
    </row>
    <row r="983" spans="1:56" x14ac:dyDescent="0.25">
      <c r="A983" t="s">
        <v>1755</v>
      </c>
      <c r="B983">
        <v>1107</v>
      </c>
      <c r="C983">
        <v>1</v>
      </c>
      <c r="D983" t="s">
        <v>752</v>
      </c>
      <c r="E983">
        <v>787</v>
      </c>
      <c r="F983">
        <v>1</v>
      </c>
      <c r="G983">
        <v>9</v>
      </c>
      <c r="H983">
        <v>0.2</v>
      </c>
      <c r="I983" t="s">
        <v>1477</v>
      </c>
      <c r="J983" t="s">
        <v>753</v>
      </c>
      <c r="K983" t="s">
        <v>1477</v>
      </c>
      <c r="L983" t="s">
        <v>1477</v>
      </c>
      <c r="M983">
        <v>0</v>
      </c>
      <c r="N983">
        <v>0</v>
      </c>
      <c r="O983" t="s">
        <v>2352</v>
      </c>
      <c r="P983" t="s">
        <v>753</v>
      </c>
      <c r="Q983">
        <v>0</v>
      </c>
      <c r="R983" t="s">
        <v>753</v>
      </c>
      <c r="S983">
        <v>0</v>
      </c>
      <c r="T983" t="s">
        <v>753</v>
      </c>
      <c r="U983">
        <v>0</v>
      </c>
      <c r="V983" t="s">
        <v>753</v>
      </c>
      <c r="W983">
        <v>0</v>
      </c>
      <c r="X983">
        <v>0</v>
      </c>
      <c r="Y983" t="s">
        <v>753</v>
      </c>
      <c r="Z983">
        <v>0</v>
      </c>
      <c r="AA983" t="s">
        <v>753</v>
      </c>
      <c r="AB983">
        <v>0</v>
      </c>
      <c r="AC983">
        <v>1.0146250000000001</v>
      </c>
      <c r="AD983">
        <v>50.166666666666664</v>
      </c>
      <c r="AE983" t="s">
        <v>1477</v>
      </c>
      <c r="AF983">
        <v>3110</v>
      </c>
      <c r="AG983">
        <v>26</v>
      </c>
      <c r="AH983">
        <v>26</v>
      </c>
      <c r="AI983">
        <v>17</v>
      </c>
      <c r="AJ983" t="s">
        <v>1756</v>
      </c>
      <c r="AK983">
        <v>100113</v>
      </c>
      <c r="AL983">
        <v>1000482</v>
      </c>
      <c r="AM983">
        <v>1000197</v>
      </c>
      <c r="AN983">
        <v>99</v>
      </c>
      <c r="AO983">
        <v>99</v>
      </c>
      <c r="AP983">
        <v>99</v>
      </c>
      <c r="AQ983">
        <v>99</v>
      </c>
      <c r="AR983" t="s">
        <v>1744</v>
      </c>
      <c r="AS983">
        <v>0</v>
      </c>
      <c r="AT983" t="s">
        <v>1477</v>
      </c>
      <c r="AU983">
        <v>0</v>
      </c>
      <c r="AV983" t="s">
        <v>1477</v>
      </c>
      <c r="AW983">
        <v>0</v>
      </c>
      <c r="AX983" t="s">
        <v>1477</v>
      </c>
      <c r="AY983">
        <v>0</v>
      </c>
      <c r="AZ983">
        <v>0</v>
      </c>
      <c r="BA983" t="s">
        <v>753</v>
      </c>
      <c r="BB983" t="s">
        <v>753</v>
      </c>
      <c r="BC983" t="s">
        <v>753</v>
      </c>
      <c r="BD983" t="s">
        <v>753</v>
      </c>
    </row>
    <row r="984" spans="1:56" x14ac:dyDescent="0.25">
      <c r="A984" t="s">
        <v>1753</v>
      </c>
      <c r="B984">
        <v>1106</v>
      </c>
      <c r="C984">
        <v>1</v>
      </c>
      <c r="D984" t="s">
        <v>752</v>
      </c>
      <c r="E984">
        <v>787</v>
      </c>
      <c r="F984">
        <v>1.5</v>
      </c>
      <c r="G984">
        <v>1</v>
      </c>
      <c r="H984">
        <v>0.5</v>
      </c>
      <c r="I984">
        <v>1</v>
      </c>
      <c r="J984" t="s">
        <v>753</v>
      </c>
      <c r="K984" t="s">
        <v>1477</v>
      </c>
      <c r="L984" t="s">
        <v>1477</v>
      </c>
      <c r="M984">
        <v>0</v>
      </c>
      <c r="N984">
        <v>0</v>
      </c>
      <c r="O984" t="s">
        <v>2352</v>
      </c>
      <c r="P984" t="s">
        <v>753</v>
      </c>
      <c r="Q984">
        <v>0</v>
      </c>
      <c r="R984" t="s">
        <v>753</v>
      </c>
      <c r="S984">
        <v>0</v>
      </c>
      <c r="T984" t="s">
        <v>753</v>
      </c>
      <c r="U984">
        <v>0</v>
      </c>
      <c r="V984" t="s">
        <v>753</v>
      </c>
      <c r="W984">
        <v>0</v>
      </c>
      <c r="X984">
        <v>0</v>
      </c>
      <c r="Y984" t="s">
        <v>753</v>
      </c>
      <c r="Z984">
        <v>0</v>
      </c>
      <c r="AA984" t="s">
        <v>753</v>
      </c>
      <c r="AB984">
        <v>0</v>
      </c>
      <c r="AC984">
        <v>5.0000000000000001E-3</v>
      </c>
      <c r="AD984">
        <v>48.4</v>
      </c>
      <c r="AE984" t="s">
        <v>1477</v>
      </c>
      <c r="AF984">
        <v>3110</v>
      </c>
      <c r="AG984">
        <v>26</v>
      </c>
      <c r="AH984">
        <v>26</v>
      </c>
      <c r="AI984">
        <v>17</v>
      </c>
      <c r="AJ984" t="s">
        <v>1754</v>
      </c>
      <c r="AK984">
        <v>100152</v>
      </c>
      <c r="AL984">
        <v>1000494</v>
      </c>
      <c r="AM984">
        <v>1000493</v>
      </c>
      <c r="AN984">
        <v>465429</v>
      </c>
      <c r="AO984">
        <v>6311735</v>
      </c>
      <c r="AP984">
        <v>99</v>
      </c>
      <c r="AQ984">
        <v>99</v>
      </c>
      <c r="AR984" t="s">
        <v>1744</v>
      </c>
      <c r="AS984">
        <v>0</v>
      </c>
      <c r="AT984" t="s">
        <v>1477</v>
      </c>
      <c r="AU984">
        <v>0</v>
      </c>
      <c r="AV984" t="s">
        <v>1477</v>
      </c>
      <c r="AW984">
        <v>0</v>
      </c>
      <c r="AX984" t="s">
        <v>1477</v>
      </c>
      <c r="AY984">
        <v>0</v>
      </c>
      <c r="AZ984">
        <v>0</v>
      </c>
      <c r="BA984" t="s">
        <v>753</v>
      </c>
      <c r="BB984" t="s">
        <v>753</v>
      </c>
      <c r="BC984" t="s">
        <v>753</v>
      </c>
      <c r="BD984" t="s">
        <v>753</v>
      </c>
    </row>
    <row r="985" spans="1:56" x14ac:dyDescent="0.25">
      <c r="A985" t="s">
        <v>1765</v>
      </c>
      <c r="B985">
        <v>1112</v>
      </c>
      <c r="C985">
        <v>1</v>
      </c>
      <c r="D985" t="s">
        <v>752</v>
      </c>
      <c r="E985">
        <v>787</v>
      </c>
      <c r="F985">
        <v>2.4</v>
      </c>
      <c r="G985">
        <v>5</v>
      </c>
      <c r="H985">
        <v>0.3</v>
      </c>
      <c r="I985">
        <v>0.61</v>
      </c>
      <c r="J985" t="s">
        <v>753</v>
      </c>
      <c r="K985" t="s">
        <v>1477</v>
      </c>
      <c r="L985" t="s">
        <v>1477</v>
      </c>
      <c r="M985">
        <v>0</v>
      </c>
      <c r="N985">
        <v>0</v>
      </c>
      <c r="O985" t="s">
        <v>2352</v>
      </c>
      <c r="P985" t="s">
        <v>753</v>
      </c>
      <c r="Q985">
        <v>0</v>
      </c>
      <c r="R985" t="s">
        <v>753</v>
      </c>
      <c r="S985">
        <v>0</v>
      </c>
      <c r="T985" t="s">
        <v>753</v>
      </c>
      <c r="U985">
        <v>0</v>
      </c>
      <c r="V985" t="s">
        <v>753</v>
      </c>
      <c r="W985">
        <v>0</v>
      </c>
      <c r="X985">
        <v>0</v>
      </c>
      <c r="Y985" t="s">
        <v>753</v>
      </c>
      <c r="Z985">
        <v>0</v>
      </c>
      <c r="AA985" t="s">
        <v>753</v>
      </c>
      <c r="AB985">
        <v>0</v>
      </c>
      <c r="AC985">
        <v>4.9000000000000002E-2</v>
      </c>
      <c r="AD985">
        <v>265</v>
      </c>
      <c r="AE985" t="s">
        <v>1477</v>
      </c>
      <c r="AF985">
        <v>3130</v>
      </c>
      <c r="AG985">
        <v>26</v>
      </c>
      <c r="AH985">
        <v>26</v>
      </c>
      <c r="AI985">
        <v>17</v>
      </c>
      <c r="AJ985" t="s">
        <v>1766</v>
      </c>
      <c r="AK985">
        <v>100151</v>
      </c>
      <c r="AL985">
        <v>1000481</v>
      </c>
      <c r="AM985">
        <v>1000480</v>
      </c>
      <c r="AN985">
        <v>465805</v>
      </c>
      <c r="AO985">
        <v>6311850</v>
      </c>
      <c r="AP985">
        <v>99</v>
      </c>
      <c r="AQ985">
        <v>99</v>
      </c>
      <c r="AR985" t="s">
        <v>1744</v>
      </c>
      <c r="AS985">
        <v>0</v>
      </c>
      <c r="AT985" t="s">
        <v>1477</v>
      </c>
      <c r="AU985">
        <v>0</v>
      </c>
      <c r="AV985" t="s">
        <v>1477</v>
      </c>
      <c r="AW985">
        <v>0</v>
      </c>
      <c r="AX985" t="s">
        <v>1477</v>
      </c>
      <c r="AY985">
        <v>0</v>
      </c>
      <c r="AZ985">
        <v>0</v>
      </c>
      <c r="BA985" t="s">
        <v>753</v>
      </c>
      <c r="BB985" t="s">
        <v>753</v>
      </c>
      <c r="BC985" t="s">
        <v>753</v>
      </c>
      <c r="BD985" t="s">
        <v>753</v>
      </c>
    </row>
    <row r="986" spans="1:56" x14ac:dyDescent="0.25">
      <c r="A986" t="s">
        <v>463</v>
      </c>
      <c r="B986">
        <v>952</v>
      </c>
      <c r="C986">
        <v>3</v>
      </c>
      <c r="D986" t="s">
        <v>1679</v>
      </c>
      <c r="E986">
        <v>400</v>
      </c>
      <c r="F986">
        <v>3.3</v>
      </c>
      <c r="G986">
        <v>9</v>
      </c>
      <c r="H986">
        <v>1.7</v>
      </c>
      <c r="I986">
        <v>3.5</v>
      </c>
      <c r="J986" t="s">
        <v>753</v>
      </c>
      <c r="K986" t="s">
        <v>1477</v>
      </c>
      <c r="L986" t="s">
        <v>1477</v>
      </c>
      <c r="M986">
        <v>0</v>
      </c>
      <c r="N986">
        <v>0</v>
      </c>
      <c r="O986" t="s">
        <v>2352</v>
      </c>
      <c r="P986" t="s">
        <v>753</v>
      </c>
      <c r="Q986">
        <v>0</v>
      </c>
      <c r="R986" t="s">
        <v>753</v>
      </c>
      <c r="S986">
        <v>0</v>
      </c>
      <c r="T986" t="s">
        <v>753</v>
      </c>
      <c r="U986">
        <v>0</v>
      </c>
      <c r="V986" t="s">
        <v>753</v>
      </c>
      <c r="W986">
        <v>0</v>
      </c>
      <c r="X986">
        <v>0</v>
      </c>
      <c r="Y986" t="s">
        <v>753</v>
      </c>
      <c r="Z986">
        <v>0</v>
      </c>
      <c r="AA986" t="s">
        <v>753</v>
      </c>
      <c r="AB986">
        <v>0</v>
      </c>
      <c r="AC986">
        <v>0.99255000000000004</v>
      </c>
      <c r="AD986">
        <v>29.45</v>
      </c>
      <c r="AE986" t="s">
        <v>1477</v>
      </c>
      <c r="AF986">
        <v>0</v>
      </c>
      <c r="AG986">
        <v>186</v>
      </c>
      <c r="AH986">
        <v>162</v>
      </c>
      <c r="AI986">
        <v>80</v>
      </c>
      <c r="AJ986" t="s">
        <v>1691</v>
      </c>
      <c r="AK986">
        <v>6700010</v>
      </c>
      <c r="AL986">
        <v>67000053</v>
      </c>
      <c r="AM986">
        <v>67000010</v>
      </c>
      <c r="AN986">
        <v>876205</v>
      </c>
      <c r="AO986">
        <v>6124476</v>
      </c>
      <c r="AP986">
        <v>876221</v>
      </c>
      <c r="AQ986">
        <v>6124476</v>
      </c>
      <c r="AR986" t="s">
        <v>758</v>
      </c>
      <c r="AS986">
        <v>0</v>
      </c>
      <c r="AT986" t="s">
        <v>1477</v>
      </c>
      <c r="AU986">
        <v>0</v>
      </c>
      <c r="AV986">
        <v>0</v>
      </c>
      <c r="AW986">
        <v>0</v>
      </c>
      <c r="AX986" t="s">
        <v>1477</v>
      </c>
      <c r="AY986">
        <v>0</v>
      </c>
      <c r="AZ986">
        <v>0</v>
      </c>
      <c r="BA986" t="s">
        <v>753</v>
      </c>
      <c r="BB986" t="s">
        <v>753</v>
      </c>
      <c r="BC986" t="s">
        <v>753</v>
      </c>
      <c r="BD986" t="s">
        <v>753</v>
      </c>
    </row>
    <row r="987" spans="1:56" x14ac:dyDescent="0.25">
      <c r="A987" t="s">
        <v>273</v>
      </c>
      <c r="B987">
        <v>592</v>
      </c>
      <c r="C987">
        <v>1</v>
      </c>
      <c r="D987" t="s">
        <v>1377</v>
      </c>
      <c r="E987">
        <v>751</v>
      </c>
      <c r="F987">
        <v>113.5</v>
      </c>
      <c r="G987">
        <v>9</v>
      </c>
      <c r="H987">
        <v>0.49</v>
      </c>
      <c r="I987">
        <v>1.5</v>
      </c>
      <c r="J987" t="s">
        <v>762</v>
      </c>
      <c r="K987" t="s">
        <v>762</v>
      </c>
      <c r="L987" t="s">
        <v>762</v>
      </c>
      <c r="M987" t="s">
        <v>754</v>
      </c>
      <c r="N987" t="s">
        <v>762</v>
      </c>
      <c r="O987" t="s">
        <v>2352</v>
      </c>
      <c r="P987" t="s">
        <v>860</v>
      </c>
      <c r="Q987" t="s">
        <v>753</v>
      </c>
      <c r="R987" t="s">
        <v>753</v>
      </c>
      <c r="S987" t="s">
        <v>753</v>
      </c>
      <c r="T987" t="s">
        <v>753</v>
      </c>
      <c r="U987">
        <v>0</v>
      </c>
      <c r="V987" t="s">
        <v>762</v>
      </c>
      <c r="W987" t="s">
        <v>762</v>
      </c>
      <c r="X987">
        <v>0</v>
      </c>
      <c r="Y987" t="s">
        <v>860</v>
      </c>
      <c r="Z987">
        <v>0</v>
      </c>
      <c r="AA987" t="s">
        <v>860</v>
      </c>
      <c r="AB987">
        <v>0</v>
      </c>
      <c r="AC987">
        <v>3.0979999999999999</v>
      </c>
      <c r="AD987">
        <v>30.717350000000003</v>
      </c>
      <c r="AE987" t="s">
        <v>1477</v>
      </c>
      <c r="AF987">
        <v>3150</v>
      </c>
      <c r="AG987">
        <v>233</v>
      </c>
      <c r="AH987">
        <v>233</v>
      </c>
      <c r="AI987">
        <v>0</v>
      </c>
      <c r="AJ987" t="s">
        <v>1389</v>
      </c>
      <c r="AK987">
        <v>2600076</v>
      </c>
      <c r="AL987">
        <v>26000214</v>
      </c>
      <c r="AM987">
        <v>26000215</v>
      </c>
      <c r="AN987">
        <v>566914</v>
      </c>
      <c r="AO987">
        <v>6222580</v>
      </c>
      <c r="AP987">
        <v>566833</v>
      </c>
      <c r="AQ987">
        <v>6222373</v>
      </c>
      <c r="AR987" t="s">
        <v>758</v>
      </c>
      <c r="AS987" t="s">
        <v>753</v>
      </c>
      <c r="AT987">
        <v>1.07595</v>
      </c>
      <c r="AU987" t="s">
        <v>753</v>
      </c>
      <c r="AV987">
        <v>9.0299999999999991E-2</v>
      </c>
      <c r="AW987" t="s">
        <v>763</v>
      </c>
      <c r="AX987">
        <v>116.40565000000001</v>
      </c>
      <c r="AY987" t="s">
        <v>753</v>
      </c>
      <c r="AZ987">
        <v>0</v>
      </c>
      <c r="BA987" t="s">
        <v>753</v>
      </c>
      <c r="BB987" t="s">
        <v>762</v>
      </c>
      <c r="BC987" t="s">
        <v>753</v>
      </c>
      <c r="BD987" t="s">
        <v>753</v>
      </c>
    </row>
    <row r="988" spans="1:56" x14ac:dyDescent="0.25">
      <c r="A988" t="s">
        <v>681</v>
      </c>
      <c r="B988">
        <v>3101</v>
      </c>
      <c r="C988">
        <v>3</v>
      </c>
      <c r="D988" t="s">
        <v>1679</v>
      </c>
      <c r="E988">
        <v>400</v>
      </c>
      <c r="F988">
        <v>1.3</v>
      </c>
      <c r="G988">
        <v>9</v>
      </c>
      <c r="H988">
        <v>0.5</v>
      </c>
      <c r="I988" t="s">
        <v>1477</v>
      </c>
      <c r="J988" t="s">
        <v>753</v>
      </c>
      <c r="K988" t="s">
        <v>1477</v>
      </c>
      <c r="L988" t="s">
        <v>1477</v>
      </c>
      <c r="M988">
        <v>0</v>
      </c>
      <c r="N988">
        <v>0</v>
      </c>
      <c r="O988" t="s">
        <v>2352</v>
      </c>
      <c r="P988" t="s">
        <v>753</v>
      </c>
      <c r="Q988">
        <v>0</v>
      </c>
      <c r="R988" t="s">
        <v>753</v>
      </c>
      <c r="S988">
        <v>0</v>
      </c>
      <c r="T988" t="s">
        <v>753</v>
      </c>
      <c r="U988">
        <v>0</v>
      </c>
      <c r="V988" t="s">
        <v>753</v>
      </c>
      <c r="W988">
        <v>0</v>
      </c>
      <c r="X988">
        <v>0</v>
      </c>
      <c r="Y988" t="s">
        <v>753</v>
      </c>
      <c r="Z988">
        <v>0</v>
      </c>
      <c r="AA988" t="s">
        <v>753</v>
      </c>
      <c r="AB988">
        <v>0</v>
      </c>
      <c r="AC988">
        <v>2.2999999999999998</v>
      </c>
      <c r="AD988">
        <v>31</v>
      </c>
      <c r="AE988" t="s">
        <v>1477</v>
      </c>
      <c r="AF988">
        <v>3130</v>
      </c>
      <c r="AG988">
        <v>186</v>
      </c>
      <c r="AH988">
        <v>162</v>
      </c>
      <c r="AI988">
        <v>80</v>
      </c>
      <c r="AJ988" t="s">
        <v>1979</v>
      </c>
      <c r="AK988">
        <v>6700080</v>
      </c>
      <c r="AL988">
        <v>67000514</v>
      </c>
      <c r="AM988">
        <v>67000513</v>
      </c>
      <c r="AN988">
        <v>877130</v>
      </c>
      <c r="AO988">
        <v>6125850</v>
      </c>
      <c r="AP988">
        <v>99</v>
      </c>
      <c r="AQ988">
        <v>99</v>
      </c>
      <c r="AR988" t="s">
        <v>1744</v>
      </c>
      <c r="AS988">
        <v>0</v>
      </c>
      <c r="AT988" t="s">
        <v>1477</v>
      </c>
      <c r="AU988">
        <v>0</v>
      </c>
      <c r="AV988" t="s">
        <v>1477</v>
      </c>
      <c r="AW988">
        <v>0</v>
      </c>
      <c r="AX988" t="s">
        <v>1477</v>
      </c>
      <c r="AY988">
        <v>0</v>
      </c>
      <c r="AZ988">
        <v>0</v>
      </c>
      <c r="BA988" t="s">
        <v>753</v>
      </c>
      <c r="BB988" t="s">
        <v>753</v>
      </c>
      <c r="BC988" t="s">
        <v>753</v>
      </c>
      <c r="BD988" t="s">
        <v>753</v>
      </c>
    </row>
    <row r="991" spans="1:56" x14ac:dyDescent="0.25">
      <c r="F991" t="s">
        <v>484</v>
      </c>
    </row>
  </sheetData>
  <sheetProtection algorithmName="SHA-512" hashValue="MOePTh/B+5N5hHHnA6OvXjMRia60wGUP6mdhJzMBF51Y+nktN3BbwTRUpbqe/uZK1YOBht2sOHqEDJhmYQF9XA==" saltValue="9h9PjLdbCtJ+Jb1BK/0akA==" spinCount="100000" sheet="1" objects="1" scenarios="1"/>
  <autoFilter ref="A2:GY988" xr:uid="{00000000-0009-0000-0000-000006000000}">
    <sortState ref="A3:GY988">
      <sortCondition ref="A2"/>
    </sortState>
  </autoFilter>
  <conditionalFormatting sqref="A1:A1048576">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EB1286FF955A314496248997F48BC236" ma:contentTypeVersion="32" ma:contentTypeDescription="Create a new document." ma:contentTypeScope="" ma:versionID="52bd9bb516eae592ca53d30db8fc73ab">
  <xsd:schema xmlns:xsd="http://www.w3.org/2001/XMLSchema" xmlns:xs="http://www.w3.org/2001/XMLSchema" xmlns:p="http://schemas.microsoft.com/office/2006/metadata/properties" xmlns:ns1="http://schemas.microsoft.com/sharepoint/v3" xmlns:ns2="754d577c-b73f-46b9-b2dd-214091bad452" xmlns:ns3="abbeec68-b05e-4e2e-88e5-2ac3e13fe809" xmlns:ns4="14bfd2bb-3d4a-4549-9197-f3410a8da64b" xmlns:ns5="ae0300af-fdb0-482b-b311-be869ba265b4" xmlns:ns6="f739ffec-7772-45bf-82a7-c0c764f65c50" xmlns:ns7="557f0708-43a5-44ed-b6f9-88764e72d65e" targetNamespace="http://schemas.microsoft.com/office/2006/metadata/properties" ma:root="true" ma:fieldsID="65fb98a644d51b8bec19cbcf340c9ca4" ns1:_="" ns2:_="" ns3:_="" ns4:_="" ns5:_="" ns6:_="" ns7:_="">
    <xsd:import namespace="http://schemas.microsoft.com/sharepoint/v3"/>
    <xsd:import namespace="754d577c-b73f-46b9-b2dd-214091bad452"/>
    <xsd:import namespace="abbeec68-b05e-4e2e-88e5-2ac3e13fe809"/>
    <xsd:import namespace="14bfd2bb-3d4a-4549-9197-f3410a8da64b"/>
    <xsd:import namespace="ae0300af-fdb0-482b-b311-be869ba265b4"/>
    <xsd:import namespace="f739ffec-7772-45bf-82a7-c0c764f65c50"/>
    <xsd:import namespace="557f0708-43a5-44ed-b6f9-88764e72d65e"/>
    <xsd:element name="properties">
      <xsd:complexType>
        <xsd:sequence>
          <xsd:element name="documentManagement">
            <xsd:complexType>
              <xsd:all>
                <xsd:element ref="ns2:enviDocumentStatus" minOccurs="0"/>
                <xsd:element ref="ns2:enviDocumnetReviewer" minOccurs="0"/>
                <xsd:element ref="ns2:enviDocumnetApprover" minOccurs="0"/>
                <xsd:element ref="ns2:enviDocumentDeadline" minOccurs="0"/>
                <xsd:element ref="ns3:wp_tag" minOccurs="0"/>
                <xsd:element ref="ns4:wpItemLocation" minOccurs="0"/>
                <xsd:element ref="ns2:_dlc_DocId" minOccurs="0"/>
                <xsd:element ref="ns2:_dlc_DocIdUrl" minOccurs="0"/>
                <xsd:element ref="ns2:_dlc_DocIdPersistId" minOccurs="0"/>
                <xsd:element ref="ns2:enviGDPR" minOccurs="0"/>
                <xsd:element ref="ns2:wpRelationSets" minOccurs="0"/>
                <xsd:element ref="ns2:wpHasRelatedContent" minOccurs="0"/>
                <xsd:element ref="ns1:V3Comments" minOccurs="0"/>
                <xsd:element ref="ns1:_ExtendedDescription" minOccurs="0"/>
                <xsd:element ref="ns1:PercentComplete" minOccurs="0"/>
                <xsd:element ref="ns2:enviProjectNumber" minOccurs="0"/>
                <xsd:element ref="ns5:Dokumenttype" minOccurs="0"/>
                <xsd:element ref="ns5:simTaskID" minOccurs="0"/>
                <xsd:element ref="ns6:e5a9948ced2d499d86d9d43899fce88f" minOccurs="0"/>
                <xsd:element ref="ns6:TaxCatchAll" minOccurs="0"/>
                <xsd:element ref="ns7:lcf76f155ced4ddcb4097134ff3c332f" minOccurs="0"/>
                <xsd:element ref="ns7:MediaServiceDateTaken" minOccurs="0"/>
                <xsd:element ref="ns7:MediaServiceOCR" minOccurs="0"/>
                <xsd:element ref="ns7:MediaServiceGenerationTime" minOccurs="0"/>
                <xsd:element ref="ns7:MediaServiceEventHashCode" minOccurs="0"/>
                <xsd:element ref="ns7: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V3Comments" ma:index="18" nillable="true" ma:displayName="Comments" ma:internalName="V3Comments" ma:readOnly="false">
      <xsd:simpleType>
        <xsd:restriction base="dms:Note">
          <xsd:maxLength value="255"/>
        </xsd:restriction>
      </xsd:simpleType>
    </xsd:element>
    <xsd:element name="_ExtendedDescription" ma:index="19" nillable="true" ma:displayName="Description" ma:internalName="_ExtendedDescription" ma:readOnly="false">
      <xsd:simpleType>
        <xsd:restriction base="dms:Note">
          <xsd:maxLength value="255"/>
        </xsd:restriction>
      </xsd:simpleType>
    </xsd:element>
    <xsd:element name="PercentComplete" ma:index="20" nillable="true" ma:displayName="% Complete" ma:internalName="PercentComplete" ma:readOnly="false" ma:percentage="TRUE">
      <xsd:simpleType>
        <xsd:restriction base="dms:Number">
          <xsd:maxInclusive value="1"/>
          <xsd:minInclusive value="0"/>
        </xsd:restriction>
      </xsd:simpleType>
    </xsd:element>
  </xsd:schema>
  <xsd:schema xmlns:xsd="http://www.w3.org/2001/XMLSchema" xmlns:xs="http://www.w3.org/2001/XMLSchema" xmlns:dms="http://schemas.microsoft.com/office/2006/documentManagement/types" xmlns:pc="http://schemas.microsoft.com/office/infopath/2007/PartnerControls" targetNamespace="754d577c-b73f-46b9-b2dd-214091bad452" elementFormDefault="qualified">
    <xsd:import namespace="http://schemas.microsoft.com/office/2006/documentManagement/types"/>
    <xsd:import namespace="http://schemas.microsoft.com/office/infopath/2007/PartnerControls"/>
    <xsd:element name="enviDocumentStatus" ma:index="2" nillable="true" ma:displayName="Document Status" ma:format="Dropdown" ma:internalName="enviDocumentStatus" ma:readOnly="false">
      <xsd:simpleType>
        <xsd:restriction base="dms:Choice">
          <xsd:enumeration value="Ready for review"/>
          <xsd:enumeration value="Reviewed"/>
          <xsd:enumeration value="Ready for approval"/>
          <xsd:enumeration value="Approved"/>
        </xsd:restriction>
      </xsd:simpleType>
    </xsd:element>
    <xsd:element name="enviDocumnetReviewer" ma:index="3" nillable="true" ma:displayName="Reviewer" ma:list="UserInfo" ma:internalName="enviDocumnetReview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netApprover" ma:index="4" nillable="true" ma:displayName="Approver" ma:list="UserInfo" ma:internalName="enviDocumnetApprov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nviDocumentDeadline" ma:index="5" nillable="true" ma:displayName="Deadline" ma:description="Deadline for approve/review" ma:format="DateTime" ma:internalName="enviDocumentDeadline" ma:readOnly="false">
      <xsd:simpleType>
        <xsd:restriction base="dms:DateTime"/>
      </xsd:simpleType>
    </xsd:element>
    <xsd:element name="_dlc_DocId" ma:index="12" nillable="true" ma:displayName="Document ID Value" ma:description="The value of the document ID assigned to this item." ma:indexed="true" ma:internalName="_dlc_DocId" ma:readOnly="fals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enviGDPR" ma:index="15" nillable="true" ma:displayName="GDPR" ma:default="1" ma:internalName="enviGDPR" ma:readOnly="false">
      <xsd:simpleType>
        <xsd:restriction base="dms:Boolean"/>
      </xsd:simpleType>
    </xsd:element>
    <xsd:element name="wpRelationSets" ma:index="16" nillable="true" ma:displayName="Relation Sets" ma:description="Contains data about an element's related content" ma:internalName="wpRelationSets" ma:readOnly="false">
      <xsd:simpleType>
        <xsd:restriction base="dms:Note"/>
      </xsd:simpleType>
    </xsd:element>
    <xsd:element name="wpHasRelatedContent" ma:index="17" nillable="true" ma:displayName="Has related content" ma:default="0" ma:description="Indicates whether an item has related content" ma:internalName="wpHasRelatedContent" ma:readOnly="false">
      <xsd:simpleType>
        <xsd:restriction base="dms:Boolean"/>
      </xsd:simpleType>
    </xsd:element>
    <xsd:element name="enviProjectNumber" ma:index="21" nillable="true" ma:displayName="Project number" ma:default="1231010" ma:description="- Entering a project number will enable the Maconomy integration and overwrite project attributes" ma:indexed="true" ma:internalName="enviProjectNumber"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beec68-b05e-4e2e-88e5-2ac3e13fe809" elementFormDefault="qualified">
    <xsd:import namespace="http://schemas.microsoft.com/office/2006/documentManagement/types"/>
    <xsd:import namespace="http://schemas.microsoft.com/office/infopath/2007/PartnerControls"/>
    <xsd:element name="wp_tag" ma:index="6" nillable="true" ma:displayName="Stage tag" ma:default="Start with Maconomy no" ma:internalName="wp_tag"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bfd2bb-3d4a-4549-9197-f3410a8da64b" elementFormDefault="qualified">
    <xsd:import namespace="http://schemas.microsoft.com/office/2006/documentManagement/types"/>
    <xsd:import namespace="http://schemas.microsoft.com/office/infopath/2007/PartnerControls"/>
    <xsd:element name="wpItemLocation" ma:index="8" nillable="true" ma:displayName="wpItemLocation" ma:default="595ec8254d6d4274b685d4abf4c73980;353eec80491943d7bfb857e27d4b0027;2349;3ba604559bed49cdaf1a9c294cd203f4;405;" ma:internalName="wpItem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e0300af-fdb0-482b-b311-be869ba265b4" elementFormDefault="qualified">
    <xsd:import namespace="http://schemas.microsoft.com/office/2006/documentManagement/types"/>
    <xsd:import namespace="http://schemas.microsoft.com/office/infopath/2007/PartnerControls"/>
    <xsd:element name="Dokumenttype" ma:index="22" nillable="true" ma:displayName="Template document type" ma:format="Dropdown" ma:internalName="Dokumenttype">
      <xsd:simpleType>
        <xsd:restriction base="dms:Choice">
          <xsd:enumeration value="Appendix"/>
          <xsd:enumeration value="Budget"/>
          <xsd:enumeration value="Estimate"/>
          <xsd:enumeration value="Contract"/>
          <xsd:enumeration value="Contract Ammendment"/>
          <xsd:enumeration value="Note"/>
          <xsd:enumeration value="Project plan"/>
        </xsd:restriction>
      </xsd:simpleType>
    </xsd:element>
    <xsd:element name="simTaskID" ma:index="23" nillable="true" ma:displayName="Task ID" ma:decimals="0" ma:format="Dropdown" ma:internalName="simTaskID"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f739ffec-7772-45bf-82a7-c0c764f65c50" elementFormDefault="qualified">
    <xsd:import namespace="http://schemas.microsoft.com/office/2006/documentManagement/types"/>
    <xsd:import namespace="http://schemas.microsoft.com/office/infopath/2007/PartnerControls"/>
    <xsd:element name="e5a9948ced2d499d86d9d43899fce88f" ma:index="26" nillable="true" ma:taxonomy="true" ma:internalName="e5a9948ced2d499d86d9d43899fce88f" ma:taxonomyFieldName="enviDocumentType2" ma:displayName="Document Type" ma:readOnly="false" ma:default="" ma:fieldId="{e5a9948c-ed2d-499d-86d9-d43899fce88f}" ma:sspId="e6d81010-d583-43fc-b4ae-f970a057c9cc" ma:termSetId="ba123c24-a320-40ed-9d7e-46ae5d1c8aa8" ma:anchorId="00000000-0000-0000-0000-000000000000" ma:open="false" ma:isKeyword="false">
      <xsd:complexType>
        <xsd:sequence>
          <xsd:element ref="pc:Terms" minOccurs="0" maxOccurs="1"/>
        </xsd:sequence>
      </xsd:complexType>
    </xsd:element>
    <xsd:element name="TaxCatchAll" ma:index="28" nillable="true" ma:displayName="Taxonomy Catch All Column" ma:hidden="true" ma:list="{2b6699fc-af0a-49a8-9550-23678a5ccc6b}" ma:internalName="TaxCatchAll" ma:showField="CatchAllData" ma:web="f739ffec-7772-45bf-82a7-c0c764f65c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57f0708-43a5-44ed-b6f9-88764e72d65e" elementFormDefault="qualified">
    <xsd:import namespace="http://schemas.microsoft.com/office/2006/documentManagement/types"/>
    <xsd:import namespace="http://schemas.microsoft.com/office/infopath/2007/PartnerControls"/>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e6d81010-d583-43fc-b4ae-f970a057c9cc" ma:termSetId="09814cd3-568e-fe90-9814-8d621ff8fb84" ma:anchorId="fba54fb3-c3e1-fe81-a776-ca4b69148c4d" ma:open="true" ma:isKeyword="false">
      <xsd:complexType>
        <xsd:sequence>
          <xsd:element ref="pc:Terms" minOccurs="0" maxOccurs="1"/>
        </xsd:sequence>
      </xsd:complexType>
    </xsd:element>
    <xsd:element name="MediaServiceDateTaken" ma:index="31" nillable="true" ma:displayName="MediaServiceDateTaken" ma:hidden="true" ma:indexed="true" ma:internalName="MediaServiceDateTaken" ma:readOnly="true">
      <xsd:simpleType>
        <xsd:restriction base="dms:Text"/>
      </xsd:simpleType>
    </xsd:element>
    <xsd:element name="MediaServiceOCR" ma:index="32" nillable="true" ma:displayName="Extracted Text" ma:internalName="MediaServiceOCR" ma:readOnly="true">
      <xsd:simpleType>
        <xsd:restriction base="dms:Note">
          <xsd:maxLength value="255"/>
        </xsd:restriction>
      </xsd:simpleType>
    </xsd:element>
    <xsd:element name="MediaServiceGenerationTime" ma:index="33" nillable="true" ma:displayName="MediaServiceGenerationTime" ma:hidden="true" ma:internalName="MediaServiceGenerationTime" ma:readOnly="true">
      <xsd:simpleType>
        <xsd:restriction base="dms:Text"/>
      </xsd:simpleType>
    </xsd:element>
    <xsd:element name="MediaServiceEventHashCode" ma:index="34" nillable="true" ma:displayName="MediaServiceEventHashCode" ma:hidden="true" ma:internalName="MediaServiceEventHashCode" ma:readOnly="true">
      <xsd:simpleType>
        <xsd:restriction base="dms:Text"/>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739ffec-7772-45bf-82a7-c0c764f65c50" xsi:nil="true"/>
    <enviDocumnetApprover xmlns="754d577c-b73f-46b9-b2dd-214091bad452">
      <UserInfo>
        <DisplayName/>
        <AccountId xsi:nil="true"/>
        <AccountType/>
      </UserInfo>
    </enviDocumnetApprover>
    <enviDocumentStatus xmlns="754d577c-b73f-46b9-b2dd-214091bad452" xsi:nil="true"/>
    <enviDocumnetReviewer xmlns="754d577c-b73f-46b9-b2dd-214091bad452">
      <UserInfo>
        <DisplayName/>
        <AccountId xsi:nil="true"/>
        <AccountType/>
      </UserInfo>
    </enviDocumnetReviewer>
    <wp_tag xmlns="abbeec68-b05e-4e2e-88e5-2ac3e13fe809">Start with Maconomy no</wp_tag>
    <Dokumenttype xmlns="ae0300af-fdb0-482b-b311-be869ba265b4" xsi:nil="true"/>
    <_dlc_DocId xmlns="754d577c-b73f-46b9-b2dd-214091bad452">TNQW3XXV4WVW-553726851-1812</_dlc_DocId>
    <V3Comments xmlns="http://schemas.microsoft.com/sharepoint/v3" xsi:nil="true"/>
    <_ExtendedDescription xmlns="http://schemas.microsoft.com/sharepoint/v3" xsi:nil="true"/>
    <wpHasRelatedContent xmlns="754d577c-b73f-46b9-b2dd-214091bad452">false</wpHasRelatedContent>
    <PercentComplete xmlns="http://schemas.microsoft.com/sharepoint/v3" xsi:nil="true"/>
    <e5a9948ced2d499d86d9d43899fce88f xmlns="f739ffec-7772-45bf-82a7-c0c764f65c50">
      <Terms xmlns="http://schemas.microsoft.com/office/infopath/2007/PartnerControls"/>
    </e5a9948ced2d499d86d9d43899fce88f>
    <enviDocumentDeadline xmlns="754d577c-b73f-46b9-b2dd-214091bad452" xsi:nil="true"/>
    <enviProjectNumber xmlns="754d577c-b73f-46b9-b2dd-214091bad452">1231010</enviProjectNumber>
    <wpRelationSets xmlns="754d577c-b73f-46b9-b2dd-214091bad452" xsi:nil="true"/>
    <lcf76f155ced4ddcb4097134ff3c332f xmlns="557f0708-43a5-44ed-b6f9-88764e72d65e">
      <Terms xmlns="http://schemas.microsoft.com/office/infopath/2007/PartnerControls"/>
    </lcf76f155ced4ddcb4097134ff3c332f>
    <enviGDPR xmlns="754d577c-b73f-46b9-b2dd-214091bad452">true</enviGDPR>
    <simTaskID xmlns="ae0300af-fdb0-482b-b311-be869ba265b4" xsi:nil="true"/>
    <wpItemLocation xmlns="14bfd2bb-3d4a-4549-9197-f3410a8da64b">595ec8254d6d4274b685d4abf4c73980;353eec80491943d7bfb857e27d4b0027;2349;3ba604559bed49cdaf1a9c294cd203f4;405;</wpItemLocation>
    <_dlc_DocIdUrl xmlns="754d577c-b73f-46b9-b2dd-214091bad452">
      <Url>https://envidan.sharepoint.com/sites/wp365_Projects567/_layouts/15/DocIdRedir.aspx?ID=TNQW3XXV4WVW-553726851-1812</Url>
      <Description>TNQW3XXV4WVW-553726851-1812</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6BA4622-F9AB-4386-A5BE-C0387216C1AD}">
  <ds:schemaRefs>
    <ds:schemaRef ds:uri="http://schemas.microsoft.com/sharepoint/events"/>
  </ds:schemaRefs>
</ds:datastoreItem>
</file>

<file path=customXml/itemProps2.xml><?xml version="1.0" encoding="utf-8"?>
<ds:datastoreItem xmlns:ds="http://schemas.openxmlformats.org/officeDocument/2006/customXml" ds:itemID="{7486C2E8-DD5E-4E9F-857A-F16D7BA76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54d577c-b73f-46b9-b2dd-214091bad452"/>
    <ds:schemaRef ds:uri="abbeec68-b05e-4e2e-88e5-2ac3e13fe809"/>
    <ds:schemaRef ds:uri="14bfd2bb-3d4a-4549-9197-f3410a8da64b"/>
    <ds:schemaRef ds:uri="ae0300af-fdb0-482b-b311-be869ba265b4"/>
    <ds:schemaRef ds:uri="f739ffec-7772-45bf-82a7-c0c764f65c50"/>
    <ds:schemaRef ds:uri="557f0708-43a5-44ed-b6f9-88764e72d6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03B041C-9A35-474E-9510-C204F1E03B76}">
  <ds:schemaRefs>
    <ds:schemaRef ds:uri="http://schemas.microsoft.com/office/infopath/2007/PartnerControls"/>
    <ds:schemaRef ds:uri="http://schemas.openxmlformats.org/package/2006/metadata/core-properties"/>
    <ds:schemaRef ds:uri="http://purl.org/dc/elements/1.1/"/>
    <ds:schemaRef ds:uri="557f0708-43a5-44ed-b6f9-88764e72d65e"/>
    <ds:schemaRef ds:uri="f739ffec-7772-45bf-82a7-c0c764f65c50"/>
    <ds:schemaRef ds:uri="http://purl.org/dc/dcmitype/"/>
    <ds:schemaRef ds:uri="ae0300af-fdb0-482b-b311-be869ba265b4"/>
    <ds:schemaRef ds:uri="http://schemas.microsoft.com/sharepoint/v3"/>
    <ds:schemaRef ds:uri="14bfd2bb-3d4a-4549-9197-f3410a8da64b"/>
    <ds:schemaRef ds:uri="http://purl.org/dc/terms/"/>
    <ds:schemaRef ds:uri="http://schemas.microsoft.com/office/2006/metadata/properties"/>
    <ds:schemaRef ds:uri="http://schemas.microsoft.com/office/2006/documentManagement/types"/>
    <ds:schemaRef ds:uri="abbeec68-b05e-4e2e-88e5-2ac3e13fe809"/>
    <ds:schemaRef ds:uri="754d577c-b73f-46b9-b2dd-214091bad452"/>
    <ds:schemaRef ds:uri="http://www.w3.org/XML/1998/namespace"/>
  </ds:schemaRefs>
</ds:datastoreItem>
</file>

<file path=customXml/itemProps4.xml><?xml version="1.0" encoding="utf-8"?>
<ds:datastoreItem xmlns:ds="http://schemas.openxmlformats.org/officeDocument/2006/customXml" ds:itemID="{E5055E7A-E511-4172-A8DD-8832B2465F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7</vt:i4>
      </vt:variant>
    </vt:vector>
  </HeadingPairs>
  <TitlesOfParts>
    <vt:vector size="7" baseType="lpstr">
      <vt:lpstr>Forside</vt:lpstr>
      <vt:lpstr>Fosforrisikovurdering kystvande</vt:lpstr>
      <vt:lpstr>Korrektion hvis nedstrøms sø</vt:lpstr>
      <vt:lpstr>Fosforrisikovurdering søer</vt:lpstr>
      <vt:lpstr>Rullelister mv.</vt:lpstr>
      <vt:lpstr>Belastning sø</vt:lpstr>
      <vt:lpstr>Tilstande sø</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NP-vekselkurs og nedstrøms søer</dc:title>
  <dc:creator>Emil Nielsen</dc:creator>
  <cp:lastModifiedBy>Berit Thøgersen</cp:lastModifiedBy>
  <dcterms:created xsi:type="dcterms:W3CDTF">2021-11-22T09:58:22Z</dcterms:created>
  <dcterms:modified xsi:type="dcterms:W3CDTF">2026-01-05T12:01:33Z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loudStatistics_StoryID">
    <vt:lpwstr>8ad5e8bb-b0bd-4e51-8dab-2829c7250a85</vt:lpwstr>
  </property>
  <property fmtid="{D5CDD505-2E9C-101B-9397-08002B2CF9AE}" pid="3" name="ContentTypeId">
    <vt:lpwstr>0x010100EB1286FF955A314496248997F48BC236</vt:lpwstr>
  </property>
  <property fmtid="{D5CDD505-2E9C-101B-9397-08002B2CF9AE}" pid="4" name="_dlc_DocIdItemGuid">
    <vt:lpwstr>0e2d8a5c-81ef-4eb9-b524-ca63e46083e6</vt:lpwstr>
  </property>
  <property fmtid="{D5CDD505-2E9C-101B-9397-08002B2CF9AE}" pid="5" name="enviDocumentType2">
    <vt:lpwstr/>
  </property>
</Properties>
</file>