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041921\AppData\Roaming\cBrain\F2\Temp\41525967\"/>
    </mc:Choice>
  </mc:AlternateContent>
  <xr:revisionPtr revIDLastSave="0" documentId="13_ncr:1_{C99CCAF5-7C7D-43D5-BCDD-FBD2B923FA6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ejledning" sheetId="7" r:id="rId1"/>
    <sheet name="Forundersøgelse" sheetId="1" r:id="rId2"/>
    <sheet name="Restaurering" sheetId="5" r:id="rId3"/>
    <sheet name="Efterbehandling" sheetId="6" r:id="rId4"/>
    <sheet name="Referenceværdier" sheetId="4" r:id="rId5"/>
    <sheet name="Rullelister" sheetId="3" r:id="rId6"/>
  </sheets>
  <definedNames>
    <definedName name="_xlnm._FilterDatabase" localSheetId="5" hidden="1">Rullelister!$C$1:$D$1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6" i="6" l="1"/>
  <c r="E29" i="6"/>
  <c r="E22" i="6"/>
  <c r="C7" i="4"/>
  <c r="C5" i="6"/>
  <c r="C5" i="5"/>
  <c r="E36" i="5" s="1"/>
  <c r="C5" i="1"/>
  <c r="E22" i="1" s="1"/>
  <c r="D20" i="4"/>
  <c r="E20" i="4"/>
  <c r="C20" i="4"/>
  <c r="D19" i="4"/>
  <c r="E19" i="4"/>
  <c r="C19" i="4"/>
  <c r="D17" i="4"/>
  <c r="E17" i="4"/>
  <c r="C17" i="4"/>
  <c r="D16" i="4"/>
  <c r="E16" i="4"/>
  <c r="C16" i="4"/>
  <c r="D13" i="4"/>
  <c r="E13" i="4"/>
  <c r="C13" i="4"/>
  <c r="D11" i="4"/>
  <c r="E11" i="4"/>
  <c r="C11" i="4"/>
  <c r="D10" i="4"/>
  <c r="E10" i="4"/>
  <c r="C10" i="4"/>
  <c r="D7" i="4"/>
  <c r="E7" i="4"/>
  <c r="D6" i="4"/>
  <c r="E6" i="4"/>
  <c r="C6" i="4"/>
  <c r="D5" i="4"/>
  <c r="E5" i="4"/>
  <c r="C5" i="4"/>
  <c r="D4" i="4"/>
  <c r="E4" i="4"/>
  <c r="C4" i="4"/>
  <c r="E22" i="5" l="1"/>
  <c r="E29" i="5"/>
  <c r="E20" i="6"/>
  <c r="E34" i="6" l="1"/>
  <c r="E27" i="6"/>
  <c r="E18" i="6"/>
  <c r="C11" i="6" s="1"/>
  <c r="E20" i="1"/>
  <c r="E34" i="5" l="1"/>
  <c r="E20" i="5"/>
  <c r="E18" i="5"/>
  <c r="C11" i="5" s="1"/>
  <c r="E27" i="5"/>
  <c r="C13" i="6"/>
  <c r="E18" i="1"/>
  <c r="E16" i="1"/>
  <c r="C9" i="1" l="1"/>
  <c r="C13" i="5"/>
  <c r="C11" i="1" l="1"/>
</calcChain>
</file>

<file path=xl/sharedStrings.xml><?xml version="1.0" encoding="utf-8"?>
<sst xmlns="http://schemas.openxmlformats.org/spreadsheetml/2006/main" count="189" uniqueCount="129">
  <si>
    <t>Forundersøgelse</t>
  </si>
  <si>
    <t>Søareal i ha</t>
  </si>
  <si>
    <t>&lt;10</t>
  </si>
  <si>
    <t>&gt;50</t>
  </si>
  <si>
    <t>Fiskeundersøgelse (1 stk.)</t>
  </si>
  <si>
    <t>Sedimentundersøgelse</t>
  </si>
  <si>
    <t>Monitering pr. år</t>
  </si>
  <si>
    <t>Biomanipulation – Restaurering og Efterbehandling</t>
  </si>
  <si>
    <t>Biomanipulation kr./ha (restaurering)</t>
  </si>
  <si>
    <t>Biomanipulation kr./ha (efterbehandling)</t>
  </si>
  <si>
    <t>Kemisk fældning - Restaurering og Efterbehandling</t>
  </si>
  <si>
    <t>Aluminiumstilsætning kr./ha (restaurering)</t>
  </si>
  <si>
    <t>Lerprodukt-tilsætning kr./ha (restaurering)</t>
  </si>
  <si>
    <t>Aluminiumstilsætning kr./ha (efterbehandling)</t>
  </si>
  <si>
    <t>Lerprodukt-tilsætning kr./ha (efterbehandling)</t>
  </si>
  <si>
    <t>Restaurering - Biomanipulation</t>
  </si>
  <si>
    <t>Restaurering - Aluminiumstilsætning</t>
  </si>
  <si>
    <t>Restaurering - Lerproduktstilsætning</t>
  </si>
  <si>
    <t>Efterbehandling - Biomanipulation</t>
  </si>
  <si>
    <t>Efterbehandling - Aluminiumstilsætning</t>
  </si>
  <si>
    <t>Efterbehandling - Lerprodukttilsætning</t>
  </si>
  <si>
    <t>Sønavn</t>
  </si>
  <si>
    <t>10-50</t>
  </si>
  <si>
    <t>Areal &lt;10 ha</t>
  </si>
  <si>
    <t>Areal 10-50 ha</t>
  </si>
  <si>
    <t>Areal &gt;50 ha</t>
  </si>
  <si>
    <t>Antal</t>
  </si>
  <si>
    <t>Omkostningseffektivitet</t>
  </si>
  <si>
    <t>Resultat</t>
  </si>
  <si>
    <t>-</t>
  </si>
  <si>
    <t>Forundersøgelse -referenceværdier</t>
  </si>
  <si>
    <t>Sum af referenceværdier</t>
  </si>
  <si>
    <t>Restaurering -Biomanipulation -Referenceværdier</t>
  </si>
  <si>
    <t>Fiske + monitering</t>
  </si>
  <si>
    <t>Sediment</t>
  </si>
  <si>
    <t>Metode - Restaurering</t>
  </si>
  <si>
    <t>Metode - Efterbehandling</t>
  </si>
  <si>
    <t>Restaurering - Aluminiumstilsætning -Referenceværdier</t>
  </si>
  <si>
    <t>Restaurering - Lerproduktstilsætning -Referenceværdier</t>
  </si>
  <si>
    <t>Restaurering - Kombination (Bio+Alu)</t>
  </si>
  <si>
    <t>Restaurering - Kombination (Bio+Ler)</t>
  </si>
  <si>
    <t>Efterbehandling - Kombination (Bio+Alu)</t>
  </si>
  <si>
    <t>Efterbehandling - Kombination (Bio+Ler)</t>
  </si>
  <si>
    <t>Hvad søges der om</t>
  </si>
  <si>
    <t>Efterbehandling- Aluminiumstilsætning -Referenceværdier</t>
  </si>
  <si>
    <t>Efterbehandling - Lerproduktstilsætning -Referenceværdier</t>
  </si>
  <si>
    <t>Ansøgt beløb (kr.)</t>
  </si>
  <si>
    <t>Søens areal (ha)</t>
  </si>
  <si>
    <t>Navn og Kommune</t>
  </si>
  <si>
    <t xml:space="preserve">Areal, ha </t>
  </si>
  <si>
    <t>Arreskov Sø (Fåborg-Midtfyn Kommune)</t>
  </si>
  <si>
    <t xml:space="preserve">Avnsø, v. Svebølle (Kalundborg Kommune) </t>
  </si>
  <si>
    <t>Bastrup Sø (Allerød Kommune)</t>
  </si>
  <si>
    <t xml:space="preserve">Birkerød Sø (Rudersdal Kommune) </t>
  </si>
  <si>
    <t>Bondedam (Helsingør Kommune)</t>
  </si>
  <si>
    <t>Bromme Maglesø (Sorø Kommune)</t>
  </si>
  <si>
    <t>Bøgeholm Sø (Helsingør Kommune)</t>
  </si>
  <si>
    <t>Dallerup Sø (Horsens Kommune)</t>
  </si>
  <si>
    <t>Donse Storedam (Fredensborg Kommune)</t>
  </si>
  <si>
    <t>Dybvad sø (Frederikshavn Kommune)</t>
  </si>
  <si>
    <t>Dyssemose (Holbæk Kommune)</t>
  </si>
  <si>
    <t>Dystrup Sø (Norddjurs Kommune)</t>
  </si>
  <si>
    <t>Ejlemade Sø (Faxe Kommune)</t>
  </si>
  <si>
    <t>Ejstrup Sø (Ikast-Brande Kommune)</t>
  </si>
  <si>
    <t>Ellesø (Silkeborg Kommune)</t>
  </si>
  <si>
    <t xml:space="preserve">Engelsholm Sø (Vejle Kommune) </t>
  </si>
  <si>
    <t>Engetved Sø (Silkeborg Kommune)</t>
  </si>
  <si>
    <t>Engsø v. Jystrup (Ringsted Kommune)</t>
  </si>
  <si>
    <t>Farum Sø (Furesø Kommune)</t>
  </si>
  <si>
    <t>Frederiksborg Slotssø (Hillerød Kommune)</t>
  </si>
  <si>
    <t>Fårup Sø (Vejle Kommune)</t>
  </si>
  <si>
    <t>Gjorslev Møllesø (Stevns Kommune)</t>
  </si>
  <si>
    <t>Glumsø Sø (Næstved Kommune)</t>
  </si>
  <si>
    <t>Grarup Sø (Haderslev Kommune)</t>
  </si>
  <si>
    <t>Gudme Sø (Svendborg Kommune)</t>
  </si>
  <si>
    <t>Gurre Sø (Helsingør Kommune)</t>
  </si>
  <si>
    <t>Hauge Sø (Silkeborg Kommune)</t>
  </si>
  <si>
    <t>Hostrup Sø (Aabenraa Kommune)</t>
  </si>
  <si>
    <t>Hummel Sø (Silkeborg Kommune)</t>
  </si>
  <si>
    <t>Hvidsø (Ringsted Kommune)</t>
  </si>
  <si>
    <t>Højby Sø (Odsherred Kommune)</t>
  </si>
  <si>
    <t>Jystrup Sø (Ringsted Kommune)</t>
  </si>
  <si>
    <t>Kragsø (Ikast-Brande Kommune)</t>
  </si>
  <si>
    <t>Kul Sø (Silkeborg Kommune)</t>
  </si>
  <si>
    <t>Kulsø, Nørre Snede (Vejle og Ikast-Brande Kommune).</t>
  </si>
  <si>
    <t>Kvind Sø (Silkeborg Kommune)</t>
  </si>
  <si>
    <t>Langedam v. Gisselfeld (Faxe Kommune)</t>
  </si>
  <si>
    <t>Langå Sø (Randers Kommune)</t>
  </si>
  <si>
    <t xml:space="preserve">Lyngsø (Silkeborg Kommune) </t>
  </si>
  <si>
    <t>Løgsø (Rudersdal Kommune)</t>
  </si>
  <si>
    <t>Magleby Lung (Slagelse Kommune)</t>
  </si>
  <si>
    <t xml:space="preserve">Maglesø ved Brorfelde (Holbæk Kommune) </t>
  </si>
  <si>
    <t>Mortenstrup Sø (Ringsted Kommune)</t>
  </si>
  <si>
    <t>Møllesø, Falster (Guldborgsund Kommune)</t>
  </si>
  <si>
    <t>Neder Sø (Vejle og Ikast-Brande Kommune)</t>
  </si>
  <si>
    <t>Nymindestrømmen 2 (Varde Kommune)</t>
  </si>
  <si>
    <t>Nysø v. Slagelse (Slagelse Kommune)</t>
  </si>
  <si>
    <t>Nørresø (Faaborg-Midtfyn Kommune)</t>
  </si>
  <si>
    <t>Oldenor (Sønderborg Kommune)</t>
  </si>
  <si>
    <t>Pedersborg Sø (Sorø Kommune)</t>
  </si>
  <si>
    <t>Ramten Sø (Norddjurs Kommune)</t>
  </si>
  <si>
    <t>Ring Sø (Horsens Kommune)</t>
  </si>
  <si>
    <t>Rugård Søndersø (Syddjurs Kommune)</t>
  </si>
  <si>
    <t>Rørbæk Sø (Vejle og Ikast-Brande Kommune)</t>
  </si>
  <si>
    <t>Sivdam (Faxe Kommune)</t>
  </si>
  <si>
    <t>Sjælsø (Hørsholm, Allerød og Rudersdal Kommune)</t>
  </si>
  <si>
    <t>Skarresø (Kalundborg og Holbæk Kommune)</t>
  </si>
  <si>
    <t xml:space="preserve">Skjoldnæsholm Gårdsø (Ringsted Kommune) </t>
  </si>
  <si>
    <t>Snesere Sø (Næstved Kommune)</t>
  </si>
  <si>
    <t>Store Geddesø (Vordingborg Kommune)</t>
  </si>
  <si>
    <t>Søbo Sø (Assens Kommune)</t>
  </si>
  <si>
    <t>Søholm Sø (Assens Kommune)</t>
  </si>
  <si>
    <t>Sønderby Sø (Assens Kommune)</t>
  </si>
  <si>
    <t>Sørup Sø (Svendborg Kommune)</t>
  </si>
  <si>
    <t>Søtorup Sø (Faxe Kommune)</t>
  </si>
  <si>
    <t>Thorsø (Silkeborg Kommune)</t>
  </si>
  <si>
    <t>Torup Sø (Silkeborg og Ikast-Brande Kommune)</t>
  </si>
  <si>
    <t>Ulse Sø (Faxe Kommune)</t>
  </si>
  <si>
    <t>Ulvsmose (Slagelse Kommune)</t>
  </si>
  <si>
    <t>Valsølille Sø (Ringsted Kommune)</t>
  </si>
  <si>
    <t>Vedbøl Sø (Haderslev Kommune)</t>
  </si>
  <si>
    <t>Vedsø vest for Sorø (Slagelse Kommune)</t>
  </si>
  <si>
    <t>Vedsø, Nonbo (Viborg Kommune)</t>
  </si>
  <si>
    <t>Vedsø, Rindsholm (Viborg Kommune)</t>
  </si>
  <si>
    <t>Vessø (Skanderborg Kommune)</t>
  </si>
  <si>
    <t>Vesterborg Sø (Lolland Kommune)</t>
  </si>
  <si>
    <t>Virket Sø (Guldborgsund Kommune)</t>
  </si>
  <si>
    <t>Monitering pr. år (Realisering eksl. fugle)</t>
  </si>
  <si>
    <t>Monitering pr. år (Forundersøgelse inkl. fugle)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</si>
</sst>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_ ;\-#,##0\ "/>
    <numFmt numFmtId="166" formatCode="#,##0.0_ ;\-#,##0.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0" fontId="1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0" fillId="0" borderId="0" xfId="0" applyFill="1"/>
    <xf numFmtId="0" fontId="1" fillId="7" borderId="0" xfId="0" applyFont="1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1" fillId="8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164" fontId="0" fillId="9" borderId="0" xfId="0" applyNumberFormat="1" applyFill="1"/>
    <xf numFmtId="0" fontId="0" fillId="0" borderId="0" xfId="0" applyFill="1" applyProtection="1">
      <protection locked="0"/>
    </xf>
    <xf numFmtId="0" fontId="0" fillId="0" borderId="0" xfId="0" applyFont="1" applyFill="1" applyAlignment="1" applyProtection="1">
      <alignment horizontal="right"/>
      <protection locked="0"/>
    </xf>
    <xf numFmtId="165" fontId="0" fillId="0" borderId="0" xfId="1" applyNumberFormat="1" applyFont="1"/>
    <xf numFmtId="166" fontId="0" fillId="9" borderId="0" xfId="1" applyNumberFormat="1" applyFont="1" applyFill="1"/>
    <xf numFmtId="166" fontId="0" fillId="0" borderId="0" xfId="1" applyNumberFormat="1" applyFont="1" applyFill="1" applyProtection="1">
      <protection locked="0"/>
    </xf>
    <xf numFmtId="166" fontId="0" fillId="0" borderId="0" xfId="1" applyNumberFormat="1" applyFont="1"/>
    <xf numFmtId="0" fontId="5" fillId="1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0" fillId="4" borderId="0" xfId="1" applyNumberFormat="1" applyFont="1" applyFill="1"/>
    <xf numFmtId="165" fontId="0" fillId="9" borderId="0" xfId="1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142875</xdr:rowOff>
    </xdr:from>
    <xdr:to>
      <xdr:col>16</xdr:col>
      <xdr:colOff>38100</xdr:colOff>
      <xdr:row>18</xdr:row>
      <xdr:rowOff>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9600" y="333375"/>
          <a:ext cx="9182100" cy="3095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da-DK" sz="1100" b="1"/>
        </a:p>
        <a:p>
          <a:pPr algn="r"/>
          <a:r>
            <a:rPr lang="da-DK" sz="1100" b="1"/>
            <a:t>Vers. Juni</a:t>
          </a:r>
          <a:r>
            <a:rPr lang="da-DK" sz="1100" b="1" baseline="0"/>
            <a:t> 2026</a:t>
          </a:r>
          <a:endParaRPr lang="da-DK" sz="1100" b="1"/>
        </a:p>
        <a:p>
          <a:endParaRPr lang="da-DK" sz="1200" b="1"/>
        </a:p>
        <a:p>
          <a:r>
            <a:rPr lang="da-DK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Beskrivelse</a:t>
          </a:r>
          <a:endParaRPr lang="da-DK" sz="1200">
            <a:effectLst/>
          </a:endParaRPr>
        </a:p>
        <a:p>
          <a:r>
            <a:rPr lang="da-DK" sz="12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Nærværende regneark kan anvendes til at beregne omkostningseffektiviteten for projekter til sørestaurering.</a:t>
          </a:r>
        </a:p>
        <a:p>
          <a:r>
            <a:rPr lang="da-DK" sz="12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Regnearket kan benyttes til forundersøgelse, restaurering og efterbehandling ved at vælge den fane, der passer til projektet, der søges om.</a:t>
          </a:r>
        </a:p>
        <a:p>
          <a:endParaRPr lang="da-DK" sz="1200">
            <a:effectLst/>
          </a:endParaRPr>
        </a:p>
        <a:p>
          <a:r>
            <a:rPr lang="da-DK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Input</a:t>
          </a:r>
          <a:endParaRPr lang="da-DK" sz="1200">
            <a:effectLst/>
          </a:endParaRPr>
        </a:p>
        <a:p>
          <a:r>
            <a:rPr lang="da-DK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Vælg søens navn på rullelisten</a:t>
          </a:r>
        </a:p>
        <a:p>
          <a:r>
            <a:rPr lang="da-DK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For restaurering og efterbehandling, vælg metode på rullelisten</a:t>
          </a:r>
          <a:endParaRPr lang="da-DK" sz="1200">
            <a:effectLst/>
          </a:endParaRPr>
        </a:p>
        <a:p>
          <a:r>
            <a:rPr lang="da-DK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Indtast det ansøgte beløb</a:t>
          </a:r>
          <a:endParaRPr lang="da-DK" sz="1200">
            <a:effectLst/>
          </a:endParaRPr>
        </a:p>
        <a:p>
          <a:r>
            <a:rPr lang="da-DK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Vælg på rullelisterne, hvor mange år der ansøges om monitering, sedimentundersøgelse og fiskeundersøgelse til.</a:t>
          </a:r>
        </a:p>
        <a:p>
          <a:endParaRPr lang="da-DK" sz="1200">
            <a:effectLst/>
          </a:endParaRPr>
        </a:p>
        <a:p>
          <a:r>
            <a:rPr lang="da-DK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</a:t>
          </a:r>
          <a:endParaRPr lang="da-DK" sz="1200">
            <a:effectLst/>
          </a:endParaRPr>
        </a:p>
        <a:p>
          <a:pPr eaLnBrk="1" fontAlgn="auto" latinLnBrk="0" hangingPunct="1"/>
          <a:r>
            <a:rPr lang="da-DK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Aflæs omkostningseffektiviteten</a:t>
          </a:r>
          <a:endParaRPr lang="da-DK" sz="1200">
            <a:effectLst/>
          </a:endParaRPr>
        </a:p>
        <a:p>
          <a:endParaRPr lang="da-DK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N26" sqref="N26"/>
    </sheetView>
  </sheetViews>
  <sheetFormatPr defaultRowHeight="15" x14ac:dyDescent="0.25"/>
  <sheetData/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3"/>
  <sheetViews>
    <sheetView tabSelected="1" workbookViewId="0">
      <selection activeCell="J17" sqref="J17"/>
    </sheetView>
  </sheetViews>
  <sheetFormatPr defaultColWidth="9.28515625" defaultRowHeight="15" x14ac:dyDescent="0.25"/>
  <cols>
    <col min="2" max="2" width="44.5703125" customWidth="1"/>
    <col min="3" max="3" width="36" customWidth="1"/>
    <col min="4" max="4" width="13" customWidth="1"/>
    <col min="5" max="5" width="11.140625" bestFit="1" customWidth="1"/>
    <col min="7" max="7" width="9.42578125" customWidth="1"/>
  </cols>
  <sheetData>
    <row r="2" spans="1:6" x14ac:dyDescent="0.25">
      <c r="A2" s="12"/>
      <c r="B2" s="12"/>
      <c r="C2" s="12"/>
      <c r="D2" s="12"/>
      <c r="E2" s="12"/>
      <c r="F2" s="12"/>
    </row>
    <row r="3" spans="1:6" x14ac:dyDescent="0.25">
      <c r="A3" s="12"/>
      <c r="B3" s="13" t="s">
        <v>21</v>
      </c>
      <c r="C3" s="24"/>
      <c r="D3" s="12"/>
      <c r="E3" s="12"/>
      <c r="F3" s="12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12"/>
      <c r="B5" s="13" t="s">
        <v>47</v>
      </c>
      <c r="C5" s="27" t="e">
        <f>VLOOKUP(C3,Rullelister!C1:D78,2,FALSE)</f>
        <v>#N/A</v>
      </c>
      <c r="D5" s="12"/>
      <c r="E5" s="12"/>
      <c r="F5" s="12"/>
    </row>
    <row r="6" spans="1:6" x14ac:dyDescent="0.25">
      <c r="A6" s="12"/>
      <c r="B6" s="12"/>
      <c r="C6" s="12"/>
      <c r="D6" s="12"/>
      <c r="E6" s="12"/>
      <c r="F6" s="12"/>
    </row>
    <row r="7" spans="1:6" x14ac:dyDescent="0.25">
      <c r="A7" s="12"/>
      <c r="B7" s="13" t="s">
        <v>46</v>
      </c>
      <c r="C7" s="28"/>
      <c r="D7" s="12"/>
      <c r="E7" s="12"/>
      <c r="F7" s="12"/>
    </row>
    <row r="8" spans="1:6" x14ac:dyDescent="0.25">
      <c r="A8" s="12"/>
      <c r="B8" s="12"/>
      <c r="C8" s="12"/>
      <c r="D8" s="12"/>
      <c r="E8" s="12"/>
      <c r="F8" s="12"/>
    </row>
    <row r="9" spans="1:6" x14ac:dyDescent="0.25">
      <c r="A9" s="12"/>
      <c r="B9" s="13" t="s">
        <v>31</v>
      </c>
      <c r="C9" s="34" t="e">
        <f>E16+E18+E20+E22</f>
        <v>#N/A</v>
      </c>
      <c r="D9" s="12"/>
      <c r="E9" s="12"/>
      <c r="F9" s="12"/>
    </row>
    <row r="10" spans="1:6" ht="16.5" customHeight="1" x14ac:dyDescent="0.25">
      <c r="A10" s="12"/>
      <c r="B10" s="12"/>
      <c r="C10" s="12"/>
      <c r="D10" s="12"/>
      <c r="E10" s="12"/>
      <c r="F10" s="12"/>
    </row>
    <row r="11" spans="1:6" ht="16.5" customHeight="1" x14ac:dyDescent="0.25">
      <c r="A11" s="12"/>
      <c r="B11" s="13" t="s">
        <v>27</v>
      </c>
      <c r="C11" s="23" t="e">
        <f>C7/C9</f>
        <v>#N/A</v>
      </c>
      <c r="D11" s="12"/>
      <c r="E11" s="12"/>
      <c r="F11" s="12"/>
    </row>
    <row r="12" spans="1:6" ht="16.5" customHeight="1" x14ac:dyDescent="0.25">
      <c r="A12" s="12"/>
      <c r="B12" s="12"/>
      <c r="C12" s="12"/>
      <c r="D12" s="12"/>
      <c r="E12" s="12"/>
      <c r="F12" s="12"/>
    </row>
    <row r="14" spans="1:6" x14ac:dyDescent="0.25">
      <c r="A14" s="17" t="s">
        <v>30</v>
      </c>
      <c r="B14" s="18"/>
      <c r="C14" s="18"/>
      <c r="D14" s="18"/>
      <c r="E14" s="18"/>
      <c r="F14" s="18"/>
    </row>
    <row r="15" spans="1:6" x14ac:dyDescent="0.25">
      <c r="A15" s="18"/>
      <c r="B15" s="18"/>
      <c r="C15" s="19" t="s">
        <v>26</v>
      </c>
      <c r="D15" s="18"/>
      <c r="E15" s="19" t="s">
        <v>28</v>
      </c>
      <c r="F15" s="18"/>
    </row>
    <row r="16" spans="1:6" x14ac:dyDescent="0.25">
      <c r="A16" s="18"/>
      <c r="B16" s="18" t="s">
        <v>0</v>
      </c>
      <c r="C16" s="8" t="s">
        <v>29</v>
      </c>
      <c r="D16" s="18"/>
      <c r="E16" s="33" t="e">
        <f>IF($C$5&lt;10,Referenceværdier!I2,IF($C$5&lt;50,Referenceværdier!J2,IF($C$5&gt;50,Referenceværdier!K2,"")))</f>
        <v>#N/A</v>
      </c>
      <c r="F16" s="18"/>
    </row>
    <row r="17" spans="1:6" x14ac:dyDescent="0.25">
      <c r="A17" s="18"/>
      <c r="B17" s="18"/>
      <c r="C17" s="18"/>
      <c r="D17" s="18"/>
      <c r="E17" s="18"/>
      <c r="F17" s="18"/>
    </row>
    <row r="18" spans="1:6" x14ac:dyDescent="0.25">
      <c r="A18" s="18"/>
      <c r="B18" s="18" t="s">
        <v>4</v>
      </c>
      <c r="C18" s="25">
        <v>1</v>
      </c>
      <c r="D18" s="18"/>
      <c r="E18" s="33" t="e">
        <f>IF(C5&lt;10,Referenceværdier!I3*C18,IF(C5&lt;50,Referenceværdier!J3*C18,IF(C5&gt;50,Referenceværdier!K3*C18,"")))</f>
        <v>#N/A</v>
      </c>
      <c r="F18" s="18"/>
    </row>
    <row r="19" spans="1:6" x14ac:dyDescent="0.25">
      <c r="A19" s="18"/>
      <c r="B19" s="18"/>
      <c r="C19" s="18"/>
      <c r="D19" s="18"/>
      <c r="E19" s="18"/>
      <c r="F19" s="18"/>
    </row>
    <row r="20" spans="1:6" x14ac:dyDescent="0.25">
      <c r="A20" s="18"/>
      <c r="B20" s="18" t="s">
        <v>5</v>
      </c>
      <c r="C20" s="25">
        <v>1</v>
      </c>
      <c r="D20" s="18"/>
      <c r="E20" s="33" t="e">
        <f>IF(C5&lt;10,Referenceværdier!I4*C20,IF(C5&lt;50,Referenceværdier!J4*C20,IF(C5&gt;50,Referenceværdier!K4*C20,"")))</f>
        <v>#N/A</v>
      </c>
      <c r="F20" s="18"/>
    </row>
    <row r="21" spans="1:6" x14ac:dyDescent="0.25">
      <c r="A21" s="18"/>
      <c r="B21" s="18"/>
      <c r="C21" s="18"/>
      <c r="D21" s="18"/>
      <c r="E21" s="18"/>
      <c r="F21" s="18"/>
    </row>
    <row r="22" spans="1:6" x14ac:dyDescent="0.25">
      <c r="A22" s="18"/>
      <c r="B22" s="18" t="s">
        <v>6</v>
      </c>
      <c r="C22" s="25">
        <v>1</v>
      </c>
      <c r="D22" s="18"/>
      <c r="E22" s="33" t="e">
        <f>IF(C5&lt;10,Referenceværdier!I5*C22,IF(C5&lt;50,Referenceværdier!J5*C22,IF(C5&gt;50,Referenceværdier!K5*C22,"")))</f>
        <v>#N/A</v>
      </c>
      <c r="F22" s="18"/>
    </row>
    <row r="23" spans="1:6" x14ac:dyDescent="0.25">
      <c r="A23" s="18"/>
      <c r="B23" s="18"/>
      <c r="C23" s="18"/>
      <c r="D23" s="18"/>
      <c r="E23" s="18"/>
      <c r="F23" s="18"/>
    </row>
  </sheetData>
  <sheetProtection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Rullelister!$C$2:$C$78</xm:f>
          </x14:formula1>
          <xm:sqref>C3</xm:sqref>
        </x14:dataValidation>
        <x14:dataValidation type="list" allowBlank="1" showInputMessage="1" showErrorMessage="1" xr:uid="{00000000-0002-0000-0100-000001000000}">
          <x14:formula1>
            <xm:f>Rullelister!$G$2:$G$3</xm:f>
          </x14:formula1>
          <xm:sqref>C20 C18 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7"/>
  <sheetViews>
    <sheetView workbookViewId="0">
      <selection activeCell="I15" sqref="I15"/>
    </sheetView>
  </sheetViews>
  <sheetFormatPr defaultRowHeight="15" x14ac:dyDescent="0.25"/>
  <cols>
    <col min="2" max="2" width="41" customWidth="1"/>
    <col min="3" max="3" width="35.140625" customWidth="1"/>
    <col min="5" max="5" width="13.7109375" bestFit="1" customWidth="1"/>
  </cols>
  <sheetData>
    <row r="2" spans="1:6" x14ac:dyDescent="0.25">
      <c r="A2" s="12"/>
      <c r="B2" s="12"/>
      <c r="C2" s="12"/>
      <c r="D2" s="12"/>
      <c r="E2" s="12"/>
      <c r="F2" s="12"/>
    </row>
    <row r="3" spans="1:6" x14ac:dyDescent="0.25">
      <c r="A3" s="12"/>
      <c r="B3" s="13" t="s">
        <v>21</v>
      </c>
      <c r="C3" s="24"/>
      <c r="D3" s="12"/>
      <c r="E3" s="12"/>
      <c r="F3" s="12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12"/>
      <c r="B5" s="13" t="s">
        <v>47</v>
      </c>
      <c r="C5" s="27" t="e">
        <f>VLOOKUP(C3,Rullelister!C1:D78,2,FALSE)</f>
        <v>#N/A</v>
      </c>
      <c r="D5" s="12"/>
      <c r="E5" s="12"/>
      <c r="F5" s="12"/>
    </row>
    <row r="6" spans="1:6" x14ac:dyDescent="0.25">
      <c r="A6" s="12"/>
      <c r="B6" s="12"/>
      <c r="C6" s="12"/>
      <c r="D6" s="12"/>
      <c r="E6" s="12"/>
      <c r="F6" s="12"/>
    </row>
    <row r="7" spans="1:6" x14ac:dyDescent="0.25">
      <c r="A7" s="12"/>
      <c r="B7" s="13" t="s">
        <v>43</v>
      </c>
      <c r="C7" s="24"/>
      <c r="D7" s="12"/>
      <c r="E7" s="12"/>
      <c r="F7" s="12"/>
    </row>
    <row r="8" spans="1:6" x14ac:dyDescent="0.25">
      <c r="A8" s="12"/>
      <c r="B8" s="12"/>
      <c r="C8" s="12"/>
      <c r="D8" s="12"/>
      <c r="E8" s="12"/>
      <c r="F8" s="12"/>
    </row>
    <row r="9" spans="1:6" x14ac:dyDescent="0.25">
      <c r="A9" s="12"/>
      <c r="B9" s="13" t="s">
        <v>46</v>
      </c>
      <c r="C9" s="28"/>
      <c r="D9" s="12"/>
      <c r="E9" s="12"/>
      <c r="F9" s="12"/>
    </row>
    <row r="10" spans="1:6" x14ac:dyDescent="0.25">
      <c r="A10" s="12"/>
      <c r="B10" s="12"/>
      <c r="C10" s="12"/>
      <c r="D10" s="12"/>
      <c r="E10" s="12"/>
      <c r="F10" s="12"/>
    </row>
    <row r="11" spans="1:6" x14ac:dyDescent="0.25">
      <c r="A11" s="12"/>
      <c r="B11" s="13" t="s">
        <v>31</v>
      </c>
      <c r="C11" s="34" t="str">
        <f>IF(C7="Restaurering - Biomanipulation",SUM(E18,E20,E22),IF(C7="Restaurering - Aluminiumstilsætning",SUM(E27,E29),IF(C7="Restaurering - Lerproduktstilsætning",SUM(E34+E36),IF(C7="Restaurering - Kombination (Bio+Alu)",SUM(E18,E20,E22,E27,E29),IF(C7="Restaurering - Kombination (Bio+Ler)",SUM(E18,E20,E22,E34,E36),"")))))</f>
        <v/>
      </c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3" t="s">
        <v>27</v>
      </c>
      <c r="C13" s="23" t="e">
        <f>C9/C11</f>
        <v>#VALUE!</v>
      </c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  <row r="16" spans="1:6" x14ac:dyDescent="0.25">
      <c r="A16" s="15" t="s">
        <v>32</v>
      </c>
      <c r="B16" s="16"/>
      <c r="C16" s="16"/>
      <c r="D16" s="16"/>
      <c r="E16" s="16"/>
      <c r="F16" s="16"/>
    </row>
    <row r="17" spans="1:6" x14ac:dyDescent="0.25">
      <c r="A17" s="16"/>
      <c r="B17" s="16"/>
      <c r="C17" s="22" t="s">
        <v>26</v>
      </c>
      <c r="D17" s="16"/>
      <c r="E17" s="16"/>
      <c r="F17" s="16"/>
    </row>
    <row r="18" spans="1:6" x14ac:dyDescent="0.25">
      <c r="A18" s="16"/>
      <c r="B18" s="16" t="s">
        <v>8</v>
      </c>
      <c r="C18" s="8" t="s">
        <v>29</v>
      </c>
      <c r="D18" s="16"/>
      <c r="E18" s="33" t="e">
        <f>IF($C$5&lt;10,Referenceværdier!I6*$C$5,IF($C$5&lt;50,Referenceværdier!J6*$C$5,IF($C$5&gt;50,Referenceværdier!K6*$C$5,"")))</f>
        <v>#N/A</v>
      </c>
      <c r="F18" s="16"/>
    </row>
    <row r="19" spans="1:6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 t="s">
        <v>4</v>
      </c>
      <c r="C20" s="24"/>
      <c r="D20" s="16"/>
      <c r="E20" s="33" t="e">
        <f>IF($C$5&lt;10,Referenceværdier!I3*C20,IF($C$5&lt;50,Referenceværdier!J3*C20,IF($C$5&gt;50,Referenceværdier!K3*C20,"")))</f>
        <v>#N/A</v>
      </c>
      <c r="F20" s="16"/>
    </row>
    <row r="21" spans="1:6" x14ac:dyDescent="0.25">
      <c r="A21" s="16"/>
      <c r="B21" s="16"/>
      <c r="C21" s="16"/>
      <c r="D21" s="16"/>
      <c r="E21" s="16"/>
      <c r="F21" s="16"/>
    </row>
    <row r="22" spans="1:6" x14ac:dyDescent="0.25">
      <c r="A22" s="16"/>
      <c r="B22" s="16" t="s">
        <v>6</v>
      </c>
      <c r="C22" s="24"/>
      <c r="D22" s="16"/>
      <c r="E22" s="33" t="e">
        <f>IF($C$5&lt;10,Referenceværdier!I12*C22,IF($C$5&lt;50,Referenceværdier!J12*C22,IF($C$5&gt;50,Referenceværdier!K12*C22,"")))</f>
        <v>#N/A</v>
      </c>
      <c r="F22" s="16"/>
    </row>
    <row r="23" spans="1:6" x14ac:dyDescent="0.25">
      <c r="A23" s="16"/>
      <c r="B23" s="16"/>
      <c r="C23" s="16"/>
      <c r="D23" s="16"/>
      <c r="E23" s="16"/>
      <c r="F23" s="16"/>
    </row>
    <row r="25" spans="1:6" x14ac:dyDescent="0.25">
      <c r="A25" s="9" t="s">
        <v>37</v>
      </c>
      <c r="B25" s="7"/>
      <c r="C25" s="7"/>
      <c r="D25" s="7"/>
      <c r="E25" s="7"/>
      <c r="F25" s="7"/>
    </row>
    <row r="26" spans="1:6" x14ac:dyDescent="0.25">
      <c r="A26" s="7"/>
      <c r="B26" s="7"/>
      <c r="C26" s="20" t="s">
        <v>26</v>
      </c>
      <c r="D26" s="7"/>
      <c r="E26" s="7"/>
      <c r="F26" s="7"/>
    </row>
    <row r="27" spans="1:6" x14ac:dyDescent="0.25">
      <c r="A27" s="7"/>
      <c r="B27" s="7" t="s">
        <v>11</v>
      </c>
      <c r="C27" s="8" t="s">
        <v>29</v>
      </c>
      <c r="D27" s="7"/>
      <c r="E27" s="33" t="e">
        <f>IF($C$5&lt;10,Referenceværdier!I8*$C$5,IF($C$5&lt;50,Referenceværdier!J8*$C$5,IF($C$5&gt;50,Referenceværdier!K8*$C$5,"")))</f>
        <v>#N/A</v>
      </c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 t="s">
        <v>6</v>
      </c>
      <c r="C29" s="24"/>
      <c r="D29" s="7"/>
      <c r="E29" s="33" t="e">
        <f>IF($C$5&lt;10,Referenceværdier!I12*C29,IF($C$5&lt;50,Referenceværdier!J12*C29,IF($C$5&gt;50,Referenceværdier!K12*C29,"")))</f>
        <v>#N/A</v>
      </c>
      <c r="F29" s="7"/>
    </row>
    <row r="30" spans="1:6" x14ac:dyDescent="0.25">
      <c r="A30" s="7"/>
      <c r="B30" s="7"/>
      <c r="C30" s="7"/>
      <c r="D30" s="7"/>
      <c r="E30" s="7"/>
      <c r="F30" s="7"/>
    </row>
    <row r="32" spans="1:6" x14ac:dyDescent="0.25">
      <c r="A32" s="11" t="s">
        <v>38</v>
      </c>
      <c r="B32" s="10"/>
      <c r="C32" s="10"/>
      <c r="D32" s="10"/>
      <c r="E32" s="10"/>
      <c r="F32" s="10"/>
    </row>
    <row r="33" spans="1:6" x14ac:dyDescent="0.25">
      <c r="A33" s="10"/>
      <c r="B33" s="10"/>
      <c r="C33" s="21" t="s">
        <v>26</v>
      </c>
      <c r="D33" s="10"/>
      <c r="E33" s="10"/>
      <c r="F33" s="10"/>
    </row>
    <row r="34" spans="1:6" x14ac:dyDescent="0.25">
      <c r="A34" s="10"/>
      <c r="B34" s="10" t="s">
        <v>12</v>
      </c>
      <c r="C34" s="8" t="s">
        <v>29</v>
      </c>
      <c r="D34" s="10"/>
      <c r="E34" s="33" t="e">
        <f>IF($C$5&lt;10,Referenceværdier!I10*$C$5,IF($C$5&lt;50,Referenceværdier!J10*$C$5,IF($C$5&gt;50,Referenceværdier!K10*$C$5,"")))</f>
        <v>#N/A</v>
      </c>
      <c r="F34" s="10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10" t="s">
        <v>6</v>
      </c>
      <c r="C36" s="24"/>
      <c r="D36" s="10"/>
      <c r="E36" s="33" t="e">
        <f>IF($C$5&lt;10,Referenceværdier!I12*C36,IF($C$5&lt;50,Referenceværdier!J12*C36,IF($C$5&gt;50,Referenceværdier!K12*C36,"")))</f>
        <v>#N/A</v>
      </c>
      <c r="F36" s="10"/>
    </row>
    <row r="37" spans="1:6" x14ac:dyDescent="0.25">
      <c r="A37" s="10"/>
      <c r="B37" s="10"/>
      <c r="C37" s="10"/>
      <c r="D37" s="10"/>
      <c r="E37" s="10"/>
      <c r="F37" s="10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Rullelister!$A$2:$A$6</xm:f>
          </x14:formula1>
          <xm:sqref>C7</xm:sqref>
        </x14:dataValidation>
        <x14:dataValidation type="list" allowBlank="1" showInputMessage="1" showErrorMessage="1" xr:uid="{00000000-0002-0000-0200-000001000000}">
          <x14:formula1>
            <xm:f>Rullelister!$F$2:$F$4</xm:f>
          </x14:formula1>
          <xm:sqref>C29 C20 C36 C22</xm:sqref>
        </x14:dataValidation>
        <x14:dataValidation type="list" allowBlank="1" showInputMessage="1" showErrorMessage="1" xr:uid="{B5F2C078-7B6C-4A72-B2BF-9AAC76C19D5D}">
          <x14:formula1>
            <xm:f>Rullelister!$C$2:$C$78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37"/>
  <sheetViews>
    <sheetView workbookViewId="0">
      <selection activeCell="L14" sqref="L14"/>
    </sheetView>
  </sheetViews>
  <sheetFormatPr defaultRowHeight="15" x14ac:dyDescent="0.25"/>
  <cols>
    <col min="2" max="2" width="45.7109375" customWidth="1"/>
    <col min="3" max="3" width="38.140625" customWidth="1"/>
    <col min="5" max="5" width="11.140625" bestFit="1" customWidth="1"/>
  </cols>
  <sheetData>
    <row r="2" spans="1:8" x14ac:dyDescent="0.25">
      <c r="A2" s="12"/>
      <c r="B2" s="12"/>
      <c r="C2" s="12"/>
      <c r="D2" s="12"/>
      <c r="E2" s="12"/>
      <c r="F2" s="12"/>
    </row>
    <row r="3" spans="1:8" x14ac:dyDescent="0.25">
      <c r="A3" s="12"/>
      <c r="B3" s="13" t="s">
        <v>21</v>
      </c>
      <c r="C3" s="24"/>
      <c r="D3" s="12"/>
      <c r="E3" s="12"/>
      <c r="F3" s="12"/>
    </row>
    <row r="4" spans="1:8" x14ac:dyDescent="0.25">
      <c r="A4" s="12"/>
      <c r="B4" s="12"/>
      <c r="C4" s="12"/>
      <c r="D4" s="12"/>
      <c r="E4" s="12"/>
      <c r="F4" s="12"/>
    </row>
    <row r="5" spans="1:8" x14ac:dyDescent="0.25">
      <c r="A5" s="12"/>
      <c r="B5" s="13" t="s">
        <v>47</v>
      </c>
      <c r="C5" s="27" t="e">
        <f>VLOOKUP(C3,Rullelister!C1:D78,2,FALSE)</f>
        <v>#N/A</v>
      </c>
      <c r="D5" s="12"/>
      <c r="E5" s="12"/>
      <c r="F5" s="12"/>
    </row>
    <row r="6" spans="1:8" x14ac:dyDescent="0.25">
      <c r="A6" s="12"/>
      <c r="B6" s="12"/>
      <c r="C6" s="12"/>
      <c r="D6" s="12"/>
      <c r="E6" s="12"/>
      <c r="F6" s="12"/>
    </row>
    <row r="7" spans="1:8" x14ac:dyDescent="0.25">
      <c r="A7" s="12"/>
      <c r="B7" s="13" t="s">
        <v>43</v>
      </c>
      <c r="C7" s="24"/>
      <c r="D7" s="12"/>
      <c r="E7" s="12"/>
      <c r="F7" s="12"/>
    </row>
    <row r="8" spans="1:8" x14ac:dyDescent="0.25">
      <c r="A8" s="12"/>
      <c r="B8" s="12"/>
      <c r="C8" s="12"/>
      <c r="D8" s="12"/>
      <c r="E8" s="12"/>
      <c r="F8" s="12"/>
      <c r="H8" s="29"/>
    </row>
    <row r="9" spans="1:8" x14ac:dyDescent="0.25">
      <c r="A9" s="12"/>
      <c r="B9" s="13" t="s">
        <v>46</v>
      </c>
      <c r="C9" s="28"/>
      <c r="D9" s="12"/>
      <c r="E9" s="12"/>
      <c r="F9" s="12"/>
    </row>
    <row r="10" spans="1:8" x14ac:dyDescent="0.25">
      <c r="A10" s="12"/>
      <c r="B10" s="12"/>
      <c r="C10" s="12"/>
      <c r="D10" s="12"/>
      <c r="E10" s="12"/>
      <c r="F10" s="12"/>
    </row>
    <row r="11" spans="1:8" x14ac:dyDescent="0.25">
      <c r="A11" s="12"/>
      <c r="B11" s="13" t="s">
        <v>31</v>
      </c>
      <c r="C11" s="34" t="str">
        <f>IF(C7="Efterbehandling - Biomanipulation",SUM(E18,E20,E22),IF(C7="Efterbehandling - Aluminiumstilsætning",SUM(E27,E29),IF(C7="Efterbehandling - Lerprodukttilsætning",SUM(E34+E36),IF(C7="Efterbehandling - Kombination (Bio+Alu)",SUM(E18,E20,E22,E27,E29),IF(C7="Efterbehandling - Kombination (Bio+Ler)",SUM(E18,E20,E22,E34,E36),"")))))</f>
        <v/>
      </c>
      <c r="D11" s="12"/>
      <c r="E11" s="12"/>
      <c r="F11" s="12"/>
    </row>
    <row r="12" spans="1:8" x14ac:dyDescent="0.25">
      <c r="A12" s="12"/>
      <c r="B12" s="12"/>
      <c r="C12" s="12"/>
      <c r="D12" s="12"/>
      <c r="E12" s="12"/>
      <c r="F12" s="12"/>
    </row>
    <row r="13" spans="1:8" x14ac:dyDescent="0.25">
      <c r="A13" s="12"/>
      <c r="B13" s="13" t="s">
        <v>27</v>
      </c>
      <c r="C13" s="23" t="e">
        <f>C9/C11</f>
        <v>#VALUE!</v>
      </c>
      <c r="D13" s="12"/>
      <c r="E13" s="12"/>
      <c r="F13" s="12"/>
    </row>
    <row r="14" spans="1:8" x14ac:dyDescent="0.25">
      <c r="A14" s="12"/>
      <c r="B14" s="12"/>
      <c r="C14" s="12"/>
      <c r="D14" s="12"/>
      <c r="E14" s="12"/>
      <c r="F14" s="12"/>
    </row>
    <row r="16" spans="1:8" x14ac:dyDescent="0.25">
      <c r="A16" s="15" t="s">
        <v>18</v>
      </c>
      <c r="B16" s="16"/>
      <c r="C16" s="16"/>
      <c r="D16" s="16"/>
      <c r="E16" s="16"/>
      <c r="F16" s="16"/>
    </row>
    <row r="17" spans="1:6" x14ac:dyDescent="0.25">
      <c r="A17" s="16"/>
      <c r="B17" s="16"/>
      <c r="C17" s="16"/>
      <c r="D17" s="16"/>
      <c r="E17" s="16"/>
      <c r="F17" s="16"/>
    </row>
    <row r="18" spans="1:6" x14ac:dyDescent="0.25">
      <c r="A18" s="16"/>
      <c r="B18" s="16" t="s">
        <v>9</v>
      </c>
      <c r="C18" s="8" t="s">
        <v>29</v>
      </c>
      <c r="D18" s="16"/>
      <c r="E18" s="33" t="e">
        <f>IF($C$5&lt;10,Referenceværdier!I7*$C$5,IF($C$5&lt;50,Referenceværdier!J7*$C$5,IF($C$5&gt;50,Referenceværdier!K7*$C$5,"")))</f>
        <v>#N/A</v>
      </c>
      <c r="F18" s="16"/>
    </row>
    <row r="19" spans="1:6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 t="s">
        <v>4</v>
      </c>
      <c r="C20" s="25"/>
      <c r="D20" s="16"/>
      <c r="E20" s="33" t="e">
        <f>IF($C$5&lt;10,Referenceværdier!I3*C20,IF($C$5&lt;50,Referenceværdier!J3*C20,IF($C$5&gt;50,Referenceværdier!K3*C20,"")))</f>
        <v>#N/A</v>
      </c>
      <c r="F20" s="16"/>
    </row>
    <row r="21" spans="1:6" x14ac:dyDescent="0.25">
      <c r="A21" s="16"/>
      <c r="B21" s="16"/>
      <c r="C21" s="16"/>
      <c r="D21" s="16"/>
      <c r="E21" s="16"/>
      <c r="F21" s="16"/>
    </row>
    <row r="22" spans="1:6" x14ac:dyDescent="0.25">
      <c r="A22" s="16"/>
      <c r="B22" s="16" t="s">
        <v>6</v>
      </c>
      <c r="C22" s="25"/>
      <c r="D22" s="16"/>
      <c r="E22" s="33" t="e">
        <f>IF($C$5&lt;10,Referenceværdier!I12*C22,IF($C$5&lt;50,Referenceværdier!J12*C22,IF($C$5&gt;50,Referenceværdier!K12*C22,"")))</f>
        <v>#N/A</v>
      </c>
      <c r="F22" s="16"/>
    </row>
    <row r="23" spans="1:6" x14ac:dyDescent="0.25">
      <c r="A23" s="16"/>
      <c r="B23" s="16"/>
      <c r="C23" s="16"/>
      <c r="D23" s="16"/>
      <c r="E23" s="16"/>
      <c r="F23" s="16"/>
    </row>
    <row r="25" spans="1:6" x14ac:dyDescent="0.25">
      <c r="A25" s="9" t="s">
        <v>44</v>
      </c>
      <c r="B25" s="7"/>
      <c r="C25" s="7"/>
      <c r="D25" s="7"/>
      <c r="E25" s="7"/>
      <c r="F25" s="7"/>
    </row>
    <row r="26" spans="1:6" x14ac:dyDescent="0.25">
      <c r="A26" s="7"/>
      <c r="B26" s="7"/>
      <c r="C26" s="9"/>
      <c r="D26" s="7"/>
      <c r="E26" s="7"/>
      <c r="F26" s="7"/>
    </row>
    <row r="27" spans="1:6" x14ac:dyDescent="0.25">
      <c r="A27" s="7"/>
      <c r="B27" s="7" t="s">
        <v>11</v>
      </c>
      <c r="C27" s="8" t="s">
        <v>29</v>
      </c>
      <c r="D27" s="7"/>
      <c r="E27" s="33" t="e">
        <f>IF($C$5&lt;10,Referenceværdier!I9*$C$5,IF($C$5&lt;50,Referenceværdier!J9*$C$5,IF($C$5&gt;50,Referenceværdier!K9*$C$5,"")))</f>
        <v>#N/A</v>
      </c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 t="s">
        <v>6</v>
      </c>
      <c r="C29" s="25"/>
      <c r="D29" s="7"/>
      <c r="E29" s="33" t="e">
        <f>IF($C$5&lt;10,Referenceværdier!I12*C29,IF($C$5&lt;50,Referenceværdier!J12*C29,IF($C$5&gt;50,Referenceværdier!K12*C29,"")))</f>
        <v>#N/A</v>
      </c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F31" s="14"/>
    </row>
    <row r="32" spans="1:6" x14ac:dyDescent="0.25">
      <c r="A32" s="11" t="s">
        <v>45</v>
      </c>
      <c r="B32" s="10"/>
      <c r="C32" s="10"/>
      <c r="D32" s="10"/>
      <c r="E32" s="10"/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0"/>
      <c r="B34" s="10" t="s">
        <v>12</v>
      </c>
      <c r="C34" s="8" t="s">
        <v>29</v>
      </c>
      <c r="D34" s="10"/>
      <c r="E34" s="33" t="e">
        <f>IF($C$5&lt;10,Referenceværdier!I11*$C$5,IF($C$5&lt;50,Referenceværdier!J11*$C$5,IF($C$5&gt;50,Referenceværdier!K11*$C$5,"")))</f>
        <v>#N/A</v>
      </c>
      <c r="F34" s="10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10" t="s">
        <v>6</v>
      </c>
      <c r="C36" s="25"/>
      <c r="D36" s="10"/>
      <c r="E36" s="33" t="e">
        <f>IF($C$5&lt;10,Referenceværdier!I12*C36,IF($C$5&lt;50,Referenceværdier!J12*C36,IF($C$5&gt;50,Referenceværdier!K12*C36,"")))</f>
        <v>#N/A</v>
      </c>
      <c r="F36" s="10"/>
    </row>
    <row r="37" spans="1:6" x14ac:dyDescent="0.25">
      <c r="A37" s="10"/>
      <c r="B37" s="10"/>
      <c r="C37" s="10"/>
      <c r="D37" s="10"/>
      <c r="E37" s="10"/>
      <c r="F37" s="10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Rullelister!$I$2:$I$6</xm:f>
          </x14:formula1>
          <xm:sqref>C7</xm:sqref>
        </x14:dataValidation>
        <x14:dataValidation type="list" allowBlank="1" showInputMessage="1" showErrorMessage="1" xr:uid="{00000000-0002-0000-0300-000001000000}">
          <x14:formula1>
            <xm:f>Rullelister!$G$2:$G$3</xm:f>
          </x14:formula1>
          <xm:sqref>C22 C20</xm:sqref>
        </x14:dataValidation>
        <x14:dataValidation type="list" allowBlank="1" showInputMessage="1" showErrorMessage="1" xr:uid="{F8782758-D877-4DF5-A57C-CCF05EB11195}">
          <x14:formula1>
            <xm:f>Rullelister!$C$2:$C$78</xm:f>
          </x14:formula1>
          <xm:sqref>C3</xm:sqref>
        </x14:dataValidation>
        <x14:dataValidation type="list" allowBlank="1" showInputMessage="1" showErrorMessage="1" xr:uid="{39AC9CC4-E417-49A2-9397-3FFA7B9FD082}">
          <x14:formula1>
            <xm:f>Rullelister!$F$2:$F$3</xm:f>
          </x14:formula1>
          <xm:sqref>C29 C36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1"/>
  <sheetViews>
    <sheetView workbookViewId="0">
      <selection activeCell="H17" sqref="H17"/>
    </sheetView>
  </sheetViews>
  <sheetFormatPr defaultRowHeight="15" x14ac:dyDescent="0.25"/>
  <cols>
    <col min="2" max="2" width="38.5703125" customWidth="1"/>
    <col min="3" max="3" width="15.28515625" customWidth="1"/>
    <col min="4" max="4" width="18.5703125" customWidth="1"/>
    <col min="5" max="5" width="20.7109375" customWidth="1"/>
    <col min="8" max="8" width="44.5703125" customWidth="1"/>
    <col min="9" max="9" width="13.5703125" customWidth="1"/>
    <col min="10" max="10" width="13.28515625" customWidth="1"/>
    <col min="11" max="11" width="13.140625" customWidth="1"/>
  </cols>
  <sheetData>
    <row r="1" spans="2:11" ht="15.75" thickBot="1" x14ac:dyDescent="0.3">
      <c r="I1" t="s">
        <v>23</v>
      </c>
      <c r="J1" t="s">
        <v>24</v>
      </c>
      <c r="K1" t="s">
        <v>25</v>
      </c>
    </row>
    <row r="2" spans="2:11" ht="16.5" thickTop="1" thickBot="1" x14ac:dyDescent="0.3">
      <c r="B2" s="35" t="s">
        <v>0</v>
      </c>
      <c r="C2" s="36"/>
      <c r="D2" s="36"/>
      <c r="E2" s="37"/>
      <c r="H2" t="s">
        <v>0</v>
      </c>
      <c r="I2" s="26">
        <v>111000.552192</v>
      </c>
      <c r="J2" s="26">
        <v>138750.69024000003</v>
      </c>
      <c r="K2" s="26">
        <v>166500.82828800002</v>
      </c>
    </row>
    <row r="3" spans="2:11" ht="16.5" thickTop="1" thickBot="1" x14ac:dyDescent="0.3">
      <c r="B3" s="1" t="s">
        <v>1</v>
      </c>
      <c r="C3" s="2" t="s">
        <v>2</v>
      </c>
      <c r="D3" s="6" t="s">
        <v>22</v>
      </c>
      <c r="E3" s="2" t="s">
        <v>3</v>
      </c>
      <c r="H3" t="s">
        <v>4</v>
      </c>
      <c r="I3" s="26">
        <v>66600.33131519999</v>
      </c>
      <c r="J3" s="26">
        <v>72150.358924800006</v>
      </c>
      <c r="K3" s="26">
        <v>77700.386534399993</v>
      </c>
    </row>
    <row r="4" spans="2:11" ht="16.5" thickTop="1" thickBot="1" x14ac:dyDescent="0.3">
      <c r="B4" s="3" t="s">
        <v>0</v>
      </c>
      <c r="C4" s="4">
        <f>I2</f>
        <v>111000.552192</v>
      </c>
      <c r="D4" s="4">
        <f t="shared" ref="D4:E4" si="0">J2</f>
        <v>138750.69024000003</v>
      </c>
      <c r="E4" s="4">
        <f t="shared" si="0"/>
        <v>166500.82828800002</v>
      </c>
      <c r="H4" t="s">
        <v>5</v>
      </c>
      <c r="I4" s="26">
        <v>66600.33131519999</v>
      </c>
      <c r="J4" s="26">
        <v>72150.358924800006</v>
      </c>
      <c r="K4" s="26">
        <v>77700.386534399993</v>
      </c>
    </row>
    <row r="5" spans="2:11" ht="16.5" thickTop="1" thickBot="1" x14ac:dyDescent="0.3">
      <c r="B5" s="3" t="s">
        <v>4</v>
      </c>
      <c r="C5" s="4">
        <f>I3</f>
        <v>66600.33131519999</v>
      </c>
      <c r="D5" s="4">
        <f t="shared" ref="D5:E7" si="1">J3</f>
        <v>72150.358924800006</v>
      </c>
      <c r="E5" s="4">
        <f t="shared" si="1"/>
        <v>77700.386534399993</v>
      </c>
      <c r="H5" t="s">
        <v>128</v>
      </c>
      <c r="I5" s="26">
        <v>75000</v>
      </c>
      <c r="J5" s="26">
        <v>96000</v>
      </c>
      <c r="K5" s="26">
        <v>115000</v>
      </c>
    </row>
    <row r="6" spans="2:11" ht="16.5" thickTop="1" thickBot="1" x14ac:dyDescent="0.3">
      <c r="B6" s="3" t="s">
        <v>5</v>
      </c>
      <c r="C6" s="4">
        <f t="shared" ref="C6" si="2">I4</f>
        <v>66600.33131519999</v>
      </c>
      <c r="D6" s="4">
        <f t="shared" si="1"/>
        <v>72150.358924800006</v>
      </c>
      <c r="E6" s="4">
        <f t="shared" si="1"/>
        <v>77700.386534399993</v>
      </c>
      <c r="H6" t="s">
        <v>8</v>
      </c>
      <c r="I6" s="26">
        <v>66600.33131519999</v>
      </c>
      <c r="J6" s="26">
        <v>55500.276096000001</v>
      </c>
      <c r="K6" s="26">
        <v>44400.220876800005</v>
      </c>
    </row>
    <row r="7" spans="2:11" ht="16.5" thickTop="1" thickBot="1" x14ac:dyDescent="0.3">
      <c r="B7" s="3" t="s">
        <v>6</v>
      </c>
      <c r="C7" s="4">
        <f>I5</f>
        <v>75000</v>
      </c>
      <c r="D7" s="4">
        <f t="shared" si="1"/>
        <v>96000</v>
      </c>
      <c r="E7" s="4">
        <f t="shared" si="1"/>
        <v>115000</v>
      </c>
      <c r="H7" t="s">
        <v>9</v>
      </c>
      <c r="I7" s="26">
        <v>33300.165657599995</v>
      </c>
      <c r="J7" s="26">
        <v>27750.138048000001</v>
      </c>
      <c r="K7" s="26">
        <v>22200.110438400003</v>
      </c>
    </row>
    <row r="8" spans="2:11" ht="16.5" thickTop="1" thickBot="1" x14ac:dyDescent="0.3">
      <c r="B8" s="35" t="s">
        <v>7</v>
      </c>
      <c r="C8" s="36"/>
      <c r="D8" s="36"/>
      <c r="E8" s="37"/>
      <c r="H8" t="s">
        <v>11</v>
      </c>
      <c r="I8" s="26">
        <v>69264.344567808002</v>
      </c>
      <c r="J8" s="26">
        <v>39219.825105999356</v>
      </c>
      <c r="K8" s="26">
        <v>34021.669246847996</v>
      </c>
    </row>
    <row r="9" spans="2:11" ht="16.5" thickTop="1" thickBot="1" x14ac:dyDescent="0.3">
      <c r="B9" s="1" t="s">
        <v>1</v>
      </c>
      <c r="C9" s="2" t="s">
        <v>2</v>
      </c>
      <c r="D9" s="6" t="s">
        <v>22</v>
      </c>
      <c r="E9" s="2" t="s">
        <v>3</v>
      </c>
      <c r="H9" t="s">
        <v>13</v>
      </c>
      <c r="I9" s="26">
        <v>23310.115960319999</v>
      </c>
      <c r="J9" s="26">
        <v>16650.082828799998</v>
      </c>
      <c r="K9" s="26">
        <v>11100.055219200001</v>
      </c>
    </row>
    <row r="10" spans="2:11" ht="16.5" thickTop="1" thickBot="1" x14ac:dyDescent="0.3">
      <c r="B10" s="3" t="s">
        <v>8</v>
      </c>
      <c r="C10" s="4">
        <f>I6</f>
        <v>66600.33131519999</v>
      </c>
      <c r="D10" s="4">
        <f t="shared" ref="D10:E10" si="3">J6</f>
        <v>55500.276096000001</v>
      </c>
      <c r="E10" s="4">
        <f t="shared" si="3"/>
        <v>44400.220876800005</v>
      </c>
      <c r="H10" t="s">
        <v>12</v>
      </c>
      <c r="I10" s="26">
        <v>144300.71784960001</v>
      </c>
      <c r="J10" s="26">
        <v>122100.60741120001</v>
      </c>
      <c r="K10" s="26">
        <v>111000.552192</v>
      </c>
    </row>
    <row r="11" spans="2:11" ht="16.5" thickTop="1" thickBot="1" x14ac:dyDescent="0.3">
      <c r="B11" s="3" t="s">
        <v>4</v>
      </c>
      <c r="C11" s="4">
        <f>I3</f>
        <v>66600.33131519999</v>
      </c>
      <c r="D11" s="4">
        <f t="shared" ref="D11:E11" si="4">J3</f>
        <v>72150.358924800006</v>
      </c>
      <c r="E11" s="4">
        <f t="shared" si="4"/>
        <v>77700.386534399993</v>
      </c>
      <c r="H11" t="s">
        <v>14</v>
      </c>
      <c r="I11" s="26">
        <v>49950.2484864</v>
      </c>
      <c r="J11" s="26">
        <v>38850.193267199997</v>
      </c>
      <c r="K11" s="26">
        <v>36630.182223359996</v>
      </c>
    </row>
    <row r="12" spans="2:11" ht="16.5" thickTop="1" thickBot="1" x14ac:dyDescent="0.3">
      <c r="B12" s="3" t="s">
        <v>6</v>
      </c>
      <c r="C12" s="4">
        <v>55500.276096000001</v>
      </c>
      <c r="D12" s="4">
        <v>66600.33131519999</v>
      </c>
      <c r="E12" s="4">
        <v>77700.386534399993</v>
      </c>
      <c r="H12" t="s">
        <v>127</v>
      </c>
      <c r="I12" s="26">
        <v>55500.276096000001</v>
      </c>
      <c r="J12" s="26">
        <v>66600.33131519999</v>
      </c>
      <c r="K12" s="26">
        <v>77700.386534399993</v>
      </c>
    </row>
    <row r="13" spans="2:11" ht="27" thickTop="1" thickBot="1" x14ac:dyDescent="0.3">
      <c r="B13" s="3" t="s">
        <v>9</v>
      </c>
      <c r="C13" s="4">
        <f>I7</f>
        <v>33300.165657599995</v>
      </c>
      <c r="D13" s="4">
        <f t="shared" ref="D13:E13" si="5">J7</f>
        <v>27750.138048000001</v>
      </c>
      <c r="E13" s="4">
        <f t="shared" si="5"/>
        <v>22200.110438400003</v>
      </c>
    </row>
    <row r="14" spans="2:11" ht="16.5" thickTop="1" thickBot="1" x14ac:dyDescent="0.3">
      <c r="B14" s="35" t="s">
        <v>10</v>
      </c>
      <c r="C14" s="36"/>
      <c r="D14" s="36"/>
      <c r="E14" s="37"/>
    </row>
    <row r="15" spans="2:11" ht="16.5" thickTop="1" thickBot="1" x14ac:dyDescent="0.3">
      <c r="B15" s="1" t="s">
        <v>1</v>
      </c>
      <c r="C15" s="2" t="s">
        <v>2</v>
      </c>
      <c r="D15" s="6" t="s">
        <v>22</v>
      </c>
      <c r="E15" s="2" t="s">
        <v>3</v>
      </c>
    </row>
    <row r="16" spans="2:11" ht="27" thickTop="1" thickBot="1" x14ac:dyDescent="0.3">
      <c r="B16" s="3" t="s">
        <v>11</v>
      </c>
      <c r="C16" s="4">
        <f>I8</f>
        <v>69264.344567808002</v>
      </c>
      <c r="D16" s="4">
        <f t="shared" ref="D16:E16" si="6">J8</f>
        <v>39219.825105999356</v>
      </c>
      <c r="E16" s="4">
        <f t="shared" si="6"/>
        <v>34021.669246847996</v>
      </c>
    </row>
    <row r="17" spans="2:5" ht="27" thickTop="1" thickBot="1" x14ac:dyDescent="0.3">
      <c r="B17" s="3" t="s">
        <v>12</v>
      </c>
      <c r="C17" s="4">
        <f>I10</f>
        <v>144300.71784960001</v>
      </c>
      <c r="D17" s="4">
        <f t="shared" ref="D17:E17" si="7">J10</f>
        <v>122100.60741120001</v>
      </c>
      <c r="E17" s="4">
        <f t="shared" si="7"/>
        <v>111000.552192</v>
      </c>
    </row>
    <row r="18" spans="2:5" ht="16.5" thickTop="1" thickBot="1" x14ac:dyDescent="0.3">
      <c r="B18" s="3" t="s">
        <v>6</v>
      </c>
      <c r="C18" s="4">
        <v>55500.276096000001</v>
      </c>
      <c r="D18" s="4">
        <v>66600.33131519999</v>
      </c>
      <c r="E18" s="4">
        <v>77700.386534399993</v>
      </c>
    </row>
    <row r="19" spans="2:5" ht="27" thickTop="1" thickBot="1" x14ac:dyDescent="0.3">
      <c r="B19" s="3" t="s">
        <v>13</v>
      </c>
      <c r="C19" s="4">
        <f>I9</f>
        <v>23310.115960319999</v>
      </c>
      <c r="D19" s="4">
        <f t="shared" ref="D19:E19" si="8">J9</f>
        <v>16650.082828799998</v>
      </c>
      <c r="E19" s="4">
        <f t="shared" si="8"/>
        <v>11100.055219200001</v>
      </c>
    </row>
    <row r="20" spans="2:5" ht="27" thickTop="1" thickBot="1" x14ac:dyDescent="0.3">
      <c r="B20" s="3" t="s">
        <v>14</v>
      </c>
      <c r="C20" s="4">
        <f>I11</f>
        <v>49950.2484864</v>
      </c>
      <c r="D20" s="4">
        <f t="shared" ref="D20:E20" si="9">J11</f>
        <v>38850.193267199997</v>
      </c>
      <c r="E20" s="4">
        <f t="shared" si="9"/>
        <v>36630.182223359996</v>
      </c>
    </row>
    <row r="21" spans="2:5" ht="15.75" thickTop="1" x14ac:dyDescent="0.25"/>
  </sheetData>
  <sheetProtection sheet="1" objects="1" scenarios="1"/>
  <mergeCells count="3">
    <mergeCell ref="B2:E2"/>
    <mergeCell ref="B8:E8"/>
    <mergeCell ref="B14:E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8"/>
  <sheetViews>
    <sheetView workbookViewId="0">
      <selection activeCell="H1" sqref="H1"/>
    </sheetView>
  </sheetViews>
  <sheetFormatPr defaultRowHeight="15" x14ac:dyDescent="0.25"/>
  <cols>
    <col min="1" max="1" width="38.140625" customWidth="1"/>
    <col min="3" max="3" width="43.85546875" customWidth="1"/>
    <col min="4" max="4" width="14.28515625" customWidth="1"/>
    <col min="6" max="6" width="18.5703125" customWidth="1"/>
  </cols>
  <sheetData>
    <row r="1" spans="1:9" x14ac:dyDescent="0.25">
      <c r="A1" s="5" t="s">
        <v>35</v>
      </c>
      <c r="C1" s="30" t="s">
        <v>48</v>
      </c>
      <c r="D1" s="30" t="s">
        <v>49</v>
      </c>
      <c r="F1" s="5" t="s">
        <v>33</v>
      </c>
      <c r="G1" s="5" t="s">
        <v>34</v>
      </c>
      <c r="I1" s="5" t="s">
        <v>36</v>
      </c>
    </row>
    <row r="2" spans="1:9" x14ac:dyDescent="0.25">
      <c r="A2" t="s">
        <v>15</v>
      </c>
      <c r="C2" s="32" t="s">
        <v>50</v>
      </c>
      <c r="D2" s="31">
        <v>314.60000000000002</v>
      </c>
      <c r="F2">
        <v>1</v>
      </c>
      <c r="G2">
        <v>0</v>
      </c>
      <c r="I2" t="s">
        <v>18</v>
      </c>
    </row>
    <row r="3" spans="1:9" x14ac:dyDescent="0.25">
      <c r="A3" t="s">
        <v>16</v>
      </c>
      <c r="C3" s="32" t="s">
        <v>51</v>
      </c>
      <c r="D3" s="31">
        <v>6.5</v>
      </c>
      <c r="F3">
        <v>2</v>
      </c>
      <c r="G3">
        <v>1</v>
      </c>
      <c r="I3" t="s">
        <v>19</v>
      </c>
    </row>
    <row r="4" spans="1:9" x14ac:dyDescent="0.25">
      <c r="A4" t="s">
        <v>17</v>
      </c>
      <c r="C4" s="32" t="s">
        <v>52</v>
      </c>
      <c r="D4" s="31">
        <v>31</v>
      </c>
      <c r="F4">
        <v>3</v>
      </c>
      <c r="I4" t="s">
        <v>20</v>
      </c>
    </row>
    <row r="5" spans="1:9" x14ac:dyDescent="0.25">
      <c r="A5" t="s">
        <v>39</v>
      </c>
      <c r="C5" s="32" t="s">
        <v>53</v>
      </c>
      <c r="D5" s="31">
        <v>8.6</v>
      </c>
      <c r="I5" t="s">
        <v>41</v>
      </c>
    </row>
    <row r="6" spans="1:9" x14ac:dyDescent="0.25">
      <c r="A6" t="s">
        <v>40</v>
      </c>
      <c r="C6" s="32" t="s">
        <v>54</v>
      </c>
      <c r="D6" s="31">
        <v>12.1</v>
      </c>
      <c r="I6" t="s">
        <v>42</v>
      </c>
    </row>
    <row r="7" spans="1:9" x14ac:dyDescent="0.25">
      <c r="C7" s="32" t="s">
        <v>55</v>
      </c>
      <c r="D7" s="31">
        <v>70.099999999999994</v>
      </c>
    </row>
    <row r="8" spans="1:9" x14ac:dyDescent="0.25">
      <c r="C8" s="32" t="s">
        <v>56</v>
      </c>
      <c r="D8" s="31">
        <v>26.5</v>
      </c>
    </row>
    <row r="9" spans="1:9" x14ac:dyDescent="0.25">
      <c r="C9" s="32" t="s">
        <v>57</v>
      </c>
      <c r="D9" s="31">
        <v>8.5</v>
      </c>
    </row>
    <row r="10" spans="1:9" x14ac:dyDescent="0.25">
      <c r="C10" s="32" t="s">
        <v>58</v>
      </c>
      <c r="D10" s="31">
        <v>15.9</v>
      </c>
    </row>
    <row r="11" spans="1:9" x14ac:dyDescent="0.25">
      <c r="C11" s="32" t="s">
        <v>59</v>
      </c>
      <c r="D11" s="31">
        <v>5</v>
      </c>
    </row>
    <row r="12" spans="1:9" x14ac:dyDescent="0.25">
      <c r="C12" s="32" t="s">
        <v>60</v>
      </c>
      <c r="D12" s="31">
        <v>6.1</v>
      </c>
    </row>
    <row r="13" spans="1:9" x14ac:dyDescent="0.25">
      <c r="C13" s="32" t="s">
        <v>61</v>
      </c>
      <c r="D13" s="31">
        <v>21.8</v>
      </c>
    </row>
    <row r="14" spans="1:9" x14ac:dyDescent="0.25">
      <c r="C14" s="32" t="s">
        <v>62</v>
      </c>
      <c r="D14" s="31">
        <v>20.9</v>
      </c>
    </row>
    <row r="15" spans="1:9" x14ac:dyDescent="0.25">
      <c r="C15" s="32" t="s">
        <v>63</v>
      </c>
      <c r="D15" s="31">
        <v>39.299999999999997</v>
      </c>
    </row>
    <row r="16" spans="1:9" x14ac:dyDescent="0.25">
      <c r="C16" s="32" t="s">
        <v>64</v>
      </c>
      <c r="D16" s="31">
        <v>7.3</v>
      </c>
    </row>
    <row r="17" spans="3:4" x14ac:dyDescent="0.25">
      <c r="C17" s="32" t="s">
        <v>65</v>
      </c>
      <c r="D17" s="31">
        <v>42.9</v>
      </c>
    </row>
    <row r="18" spans="3:4" x14ac:dyDescent="0.25">
      <c r="C18" s="32" t="s">
        <v>66</v>
      </c>
      <c r="D18" s="31">
        <v>5</v>
      </c>
    </row>
    <row r="19" spans="3:4" x14ac:dyDescent="0.25">
      <c r="C19" s="32" t="s">
        <v>67</v>
      </c>
      <c r="D19" s="31">
        <v>6.5</v>
      </c>
    </row>
    <row r="20" spans="3:4" x14ac:dyDescent="0.25">
      <c r="C20" s="32" t="s">
        <v>68</v>
      </c>
      <c r="D20" s="31">
        <v>118.6</v>
      </c>
    </row>
    <row r="21" spans="3:4" x14ac:dyDescent="0.25">
      <c r="C21" s="32" t="s">
        <v>69</v>
      </c>
      <c r="D21" s="31">
        <v>23.1</v>
      </c>
    </row>
    <row r="22" spans="3:4" x14ac:dyDescent="0.25">
      <c r="C22" s="32" t="s">
        <v>70</v>
      </c>
      <c r="D22" s="31">
        <v>95.7</v>
      </c>
    </row>
    <row r="23" spans="3:4" x14ac:dyDescent="0.25">
      <c r="C23" s="32" t="s">
        <v>71</v>
      </c>
      <c r="D23" s="31">
        <v>21.6</v>
      </c>
    </row>
    <row r="24" spans="3:4" x14ac:dyDescent="0.25">
      <c r="C24" s="32" t="s">
        <v>72</v>
      </c>
      <c r="D24" s="31">
        <v>23.5</v>
      </c>
    </row>
    <row r="25" spans="3:4" x14ac:dyDescent="0.25">
      <c r="C25" s="32" t="s">
        <v>73</v>
      </c>
      <c r="D25" s="31">
        <v>8.1999999999999993</v>
      </c>
    </row>
    <row r="26" spans="3:4" x14ac:dyDescent="0.25">
      <c r="C26" s="32" t="s">
        <v>74</v>
      </c>
      <c r="D26" s="31">
        <v>9</v>
      </c>
    </row>
    <row r="27" spans="3:4" x14ac:dyDescent="0.25">
      <c r="C27" s="32" t="s">
        <v>75</v>
      </c>
      <c r="D27" s="31">
        <v>194.8</v>
      </c>
    </row>
    <row r="28" spans="3:4" x14ac:dyDescent="0.25">
      <c r="C28" s="32" t="s">
        <v>76</v>
      </c>
      <c r="D28" s="31">
        <v>15.4</v>
      </c>
    </row>
    <row r="29" spans="3:4" x14ac:dyDescent="0.25">
      <c r="C29" s="32" t="s">
        <v>77</v>
      </c>
      <c r="D29" s="31">
        <v>193</v>
      </c>
    </row>
    <row r="30" spans="3:4" x14ac:dyDescent="0.25">
      <c r="C30" s="32" t="s">
        <v>78</v>
      </c>
      <c r="D30" s="31">
        <v>8.4</v>
      </c>
    </row>
    <row r="31" spans="3:4" x14ac:dyDescent="0.25">
      <c r="C31" s="32" t="s">
        <v>79</v>
      </c>
      <c r="D31" s="31">
        <v>5.6</v>
      </c>
    </row>
    <row r="32" spans="3:4" x14ac:dyDescent="0.25">
      <c r="C32" s="32" t="s">
        <v>80</v>
      </c>
      <c r="D32" s="31">
        <v>38.9</v>
      </c>
    </row>
    <row r="33" spans="3:4" x14ac:dyDescent="0.25">
      <c r="C33" s="32" t="s">
        <v>81</v>
      </c>
      <c r="D33" s="31">
        <v>5.8</v>
      </c>
    </row>
    <row r="34" spans="3:4" x14ac:dyDescent="0.25">
      <c r="C34" s="32" t="s">
        <v>82</v>
      </c>
      <c r="D34" s="31">
        <v>3.2</v>
      </c>
    </row>
    <row r="35" spans="3:4" x14ac:dyDescent="0.25">
      <c r="C35" s="32" t="s">
        <v>83</v>
      </c>
      <c r="D35" s="31">
        <v>16.399999999999999</v>
      </c>
    </row>
    <row r="36" spans="3:4" x14ac:dyDescent="0.25">
      <c r="C36" s="32" t="s">
        <v>84</v>
      </c>
      <c r="D36" s="31">
        <v>45</v>
      </c>
    </row>
    <row r="37" spans="3:4" x14ac:dyDescent="0.25">
      <c r="C37" s="32" t="s">
        <v>85</v>
      </c>
      <c r="D37" s="31">
        <v>15.5</v>
      </c>
    </row>
    <row r="38" spans="3:4" x14ac:dyDescent="0.25">
      <c r="C38" s="32" t="s">
        <v>86</v>
      </c>
      <c r="D38" s="31">
        <v>5</v>
      </c>
    </row>
    <row r="39" spans="3:4" x14ac:dyDescent="0.25">
      <c r="C39" s="32" t="s">
        <v>87</v>
      </c>
      <c r="D39" s="31">
        <v>7.2</v>
      </c>
    </row>
    <row r="40" spans="3:4" x14ac:dyDescent="0.25">
      <c r="C40" s="32" t="s">
        <v>88</v>
      </c>
      <c r="D40" s="31">
        <v>9.6999999999999993</v>
      </c>
    </row>
    <row r="41" spans="3:4" x14ac:dyDescent="0.25">
      <c r="C41" s="32" t="s">
        <v>89</v>
      </c>
      <c r="D41" s="31">
        <v>6.4</v>
      </c>
    </row>
    <row r="42" spans="3:4" x14ac:dyDescent="0.25">
      <c r="C42" s="32" t="s">
        <v>90</v>
      </c>
      <c r="D42" s="31">
        <v>6.7</v>
      </c>
    </row>
    <row r="43" spans="3:4" x14ac:dyDescent="0.25">
      <c r="C43" s="32" t="s">
        <v>91</v>
      </c>
      <c r="D43" s="31">
        <v>14.1</v>
      </c>
    </row>
    <row r="44" spans="3:4" x14ac:dyDescent="0.25">
      <c r="C44" s="32" t="s">
        <v>92</v>
      </c>
      <c r="D44" s="31">
        <v>8</v>
      </c>
    </row>
    <row r="45" spans="3:4" x14ac:dyDescent="0.25">
      <c r="C45" s="32" t="s">
        <v>93</v>
      </c>
      <c r="D45" s="31">
        <v>10.4</v>
      </c>
    </row>
    <row r="46" spans="3:4" x14ac:dyDescent="0.25">
      <c r="C46" s="32" t="s">
        <v>94</v>
      </c>
      <c r="D46" s="31">
        <v>14.4</v>
      </c>
    </row>
    <row r="47" spans="3:4" x14ac:dyDescent="0.25">
      <c r="C47" s="32" t="s">
        <v>95</v>
      </c>
      <c r="D47" s="31">
        <v>6</v>
      </c>
    </row>
    <row r="48" spans="3:4" x14ac:dyDescent="0.25">
      <c r="C48" s="32" t="s">
        <v>96</v>
      </c>
      <c r="D48" s="31">
        <v>13</v>
      </c>
    </row>
    <row r="49" spans="3:4" x14ac:dyDescent="0.25">
      <c r="C49" s="32" t="s">
        <v>97</v>
      </c>
      <c r="D49" s="31">
        <v>68.099999999999994</v>
      </c>
    </row>
    <row r="50" spans="3:4" x14ac:dyDescent="0.25">
      <c r="C50" s="32" t="s">
        <v>98</v>
      </c>
      <c r="D50" s="31">
        <v>37.6</v>
      </c>
    </row>
    <row r="51" spans="3:4" x14ac:dyDescent="0.25">
      <c r="C51" s="32" t="s">
        <v>99</v>
      </c>
      <c r="D51" s="31">
        <v>14.1</v>
      </c>
    </row>
    <row r="52" spans="3:4" x14ac:dyDescent="0.25">
      <c r="C52" s="32" t="s">
        <v>100</v>
      </c>
      <c r="D52" s="31">
        <v>25.9</v>
      </c>
    </row>
    <row r="53" spans="3:4" x14ac:dyDescent="0.25">
      <c r="C53" s="32" t="s">
        <v>101</v>
      </c>
      <c r="D53" s="31">
        <v>21.6</v>
      </c>
    </row>
    <row r="54" spans="3:4" x14ac:dyDescent="0.25">
      <c r="C54" s="32" t="s">
        <v>102</v>
      </c>
      <c r="D54" s="31">
        <v>5.9</v>
      </c>
    </row>
    <row r="55" spans="3:4" x14ac:dyDescent="0.25">
      <c r="C55" s="32" t="s">
        <v>103</v>
      </c>
      <c r="D55" s="31">
        <v>83.7</v>
      </c>
    </row>
    <row r="56" spans="3:4" x14ac:dyDescent="0.25">
      <c r="C56" s="32" t="s">
        <v>104</v>
      </c>
      <c r="D56" s="31">
        <v>5.0999999999999996</v>
      </c>
    </row>
    <row r="57" spans="3:4" x14ac:dyDescent="0.25">
      <c r="C57" s="32" t="s">
        <v>105</v>
      </c>
      <c r="D57" s="31">
        <v>286.8</v>
      </c>
    </row>
    <row r="58" spans="3:4" x14ac:dyDescent="0.25">
      <c r="C58" s="32" t="s">
        <v>106</v>
      </c>
      <c r="D58" s="31">
        <v>192.8</v>
      </c>
    </row>
    <row r="59" spans="3:4" x14ac:dyDescent="0.25">
      <c r="C59" s="32" t="s">
        <v>107</v>
      </c>
      <c r="D59" s="31">
        <v>10.1</v>
      </c>
    </row>
    <row r="60" spans="3:4" x14ac:dyDescent="0.25">
      <c r="C60" s="32" t="s">
        <v>108</v>
      </c>
      <c r="D60" s="31">
        <v>6.5</v>
      </c>
    </row>
    <row r="61" spans="3:4" x14ac:dyDescent="0.25">
      <c r="C61" s="32" t="s">
        <v>109</v>
      </c>
      <c r="D61" s="31">
        <v>2.7</v>
      </c>
    </row>
    <row r="62" spans="3:4" x14ac:dyDescent="0.25">
      <c r="C62" s="32" t="s">
        <v>110</v>
      </c>
      <c r="D62" s="31">
        <v>20.3</v>
      </c>
    </row>
    <row r="63" spans="3:4" x14ac:dyDescent="0.25">
      <c r="C63" s="32" t="s">
        <v>111</v>
      </c>
      <c r="D63" s="31">
        <v>25.6</v>
      </c>
    </row>
    <row r="64" spans="3:4" x14ac:dyDescent="0.25">
      <c r="C64" s="32" t="s">
        <v>112</v>
      </c>
      <c r="D64" s="31">
        <v>7.9</v>
      </c>
    </row>
    <row r="65" spans="3:4" x14ac:dyDescent="0.25">
      <c r="C65" s="32" t="s">
        <v>113</v>
      </c>
      <c r="D65" s="31">
        <v>10.8</v>
      </c>
    </row>
    <row r="66" spans="3:4" x14ac:dyDescent="0.25">
      <c r="C66" s="32" t="s">
        <v>114</v>
      </c>
      <c r="D66" s="31">
        <v>68.2</v>
      </c>
    </row>
    <row r="67" spans="3:4" x14ac:dyDescent="0.25">
      <c r="C67" s="32" t="s">
        <v>115</v>
      </c>
      <c r="D67" s="31">
        <v>69.5</v>
      </c>
    </row>
    <row r="68" spans="3:4" x14ac:dyDescent="0.25">
      <c r="C68" s="32" t="s">
        <v>116</v>
      </c>
      <c r="D68" s="31">
        <v>19.8</v>
      </c>
    </row>
    <row r="69" spans="3:4" x14ac:dyDescent="0.25">
      <c r="C69" s="32" t="s">
        <v>117</v>
      </c>
      <c r="D69" s="31">
        <v>50</v>
      </c>
    </row>
    <row r="70" spans="3:4" x14ac:dyDescent="0.25">
      <c r="C70" s="32" t="s">
        <v>118</v>
      </c>
      <c r="D70" s="31">
        <v>5</v>
      </c>
    </row>
    <row r="71" spans="3:4" x14ac:dyDescent="0.25">
      <c r="C71" s="32" t="s">
        <v>119</v>
      </c>
      <c r="D71" s="31">
        <v>70.3</v>
      </c>
    </row>
    <row r="72" spans="3:4" x14ac:dyDescent="0.25">
      <c r="C72" s="32" t="s">
        <v>120</v>
      </c>
      <c r="D72" s="31">
        <v>15.6</v>
      </c>
    </row>
    <row r="73" spans="3:4" x14ac:dyDescent="0.25">
      <c r="C73" s="32" t="s">
        <v>121</v>
      </c>
      <c r="D73" s="31">
        <v>5.9</v>
      </c>
    </row>
    <row r="74" spans="3:4" x14ac:dyDescent="0.25">
      <c r="C74" s="32" t="s">
        <v>122</v>
      </c>
      <c r="D74" s="31">
        <v>68.8</v>
      </c>
    </row>
    <row r="75" spans="3:4" x14ac:dyDescent="0.25">
      <c r="C75" s="32" t="s">
        <v>123</v>
      </c>
      <c r="D75" s="31">
        <v>80.8</v>
      </c>
    </row>
    <row r="76" spans="3:4" x14ac:dyDescent="0.25">
      <c r="C76" s="32" t="s">
        <v>124</v>
      </c>
      <c r="D76" s="31">
        <v>58</v>
      </c>
    </row>
    <row r="77" spans="3:4" x14ac:dyDescent="0.25">
      <c r="C77" s="32" t="s">
        <v>125</v>
      </c>
      <c r="D77" s="31">
        <v>18.2</v>
      </c>
    </row>
    <row r="78" spans="3:4" x14ac:dyDescent="0.25">
      <c r="C78" s="32" t="s">
        <v>126</v>
      </c>
      <c r="D78" s="31">
        <v>7.9</v>
      </c>
    </row>
  </sheetData>
  <sheetProtection sheet="1" objects="1" scenarios="1"/>
  <autoFilter ref="C1:D1" xr:uid="{00000000-0009-0000-0000-000005000000}">
    <sortState xmlns:xlrd2="http://schemas.microsoft.com/office/spreadsheetml/2017/richdata2" ref="C2:D42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Vejledning</vt:lpstr>
      <vt:lpstr>Forundersøgelse</vt:lpstr>
      <vt:lpstr>Restaurering</vt:lpstr>
      <vt:lpstr>Efterbehandling</vt:lpstr>
      <vt:lpstr>Referenceværdier</vt:lpstr>
      <vt:lpstr>Rullelister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Jensen</dc:creator>
  <cp:lastModifiedBy>Maria Jensen</cp:lastModifiedBy>
  <dcterms:created xsi:type="dcterms:W3CDTF">2023-07-17T12:52:47Z</dcterms:created>
  <dcterms:modified xsi:type="dcterms:W3CDTF">2026-08-12T07:23:06Z</dcterms:modified>
</cp:coreProperties>
</file>